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mc:AlternateContent xmlns:mc="http://schemas.openxmlformats.org/markup-compatibility/2006">
    <mc:Choice Requires="x15">
      <x15ac:absPath xmlns:x15ac="http://schemas.microsoft.com/office/spreadsheetml/2010/11/ac" url="/Users/margueritesouliere/Desktop/production intellectuelle/recherche/Projet Punaises de lit 2020/site web septembre 2022/"/>
    </mc:Choice>
  </mc:AlternateContent>
  <xr:revisionPtr revIDLastSave="0" documentId="8_{75971ADB-E793-DD4D-BED6-A7F855945F32}" xr6:coauthVersionLast="47" xr6:coauthVersionMax="47" xr10:uidLastSave="{00000000-0000-0000-0000-000000000000}"/>
  <bookViews>
    <workbookView xWindow="0" yWindow="500" windowWidth="11940" windowHeight="10940" xr2:uid="{00000000-000D-0000-FFFF-FFFF00000000}"/>
  </bookViews>
  <sheets>
    <sheet name="Coûts direct sur les locataires" sheetId="1" r:id="rId1"/>
    <sheet name="Coûts de l'extermination" sheetId="2" r:id="rId2"/>
    <sheet name="Analysis de sensitivité"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0" i="3" l="1"/>
  <c r="L20" i="3"/>
  <c r="K20" i="3"/>
  <c r="J20" i="3"/>
  <c r="I20" i="3"/>
  <c r="H20" i="3"/>
  <c r="G20" i="3"/>
  <c r="F20" i="3"/>
  <c r="M32" i="3"/>
  <c r="L32" i="3"/>
  <c r="K32" i="3"/>
  <c r="G38" i="3" s="1"/>
  <c r="J32" i="3"/>
  <c r="I32" i="3"/>
  <c r="H32" i="3"/>
  <c r="F32" i="3"/>
  <c r="G32" i="3"/>
  <c r="F38" i="3"/>
  <c r="M29" i="3"/>
  <c r="M30" i="3"/>
  <c r="M28" i="3"/>
  <c r="L29" i="3"/>
  <c r="L30" i="3"/>
  <c r="L28" i="3"/>
  <c r="K29" i="3"/>
  <c r="K30" i="3"/>
  <c r="K28" i="3"/>
  <c r="J16" i="3"/>
  <c r="J29" i="3"/>
  <c r="J30" i="3"/>
  <c r="J28" i="3"/>
  <c r="I29" i="3"/>
  <c r="I30" i="3"/>
  <c r="I28" i="3"/>
  <c r="H31" i="3"/>
  <c r="H29" i="3"/>
  <c r="H30" i="3"/>
  <c r="H28" i="3"/>
  <c r="G31" i="3"/>
  <c r="G29" i="3"/>
  <c r="G30" i="3"/>
  <c r="G28" i="3"/>
  <c r="F31" i="3"/>
  <c r="F29" i="3"/>
  <c r="F30" i="3"/>
  <c r="F28" i="3"/>
  <c r="L16" i="3"/>
  <c r="M18" i="3"/>
  <c r="L18" i="3"/>
  <c r="J18" i="3"/>
  <c r="I18" i="3"/>
  <c r="H18" i="3"/>
  <c r="G18" i="3"/>
  <c r="F18" i="3"/>
  <c r="M17" i="3"/>
  <c r="L17" i="3"/>
  <c r="K17" i="3"/>
  <c r="J17" i="3"/>
  <c r="I17" i="3"/>
  <c r="H17" i="3"/>
  <c r="G17" i="3"/>
  <c r="F17" i="3"/>
  <c r="M16" i="3"/>
  <c r="K16" i="3"/>
  <c r="I16" i="3"/>
  <c r="H16" i="3"/>
  <c r="G16" i="3"/>
  <c r="F16" i="3"/>
  <c r="I7" i="3"/>
  <c r="H7" i="3"/>
  <c r="G7" i="3"/>
  <c r="F7" i="3"/>
  <c r="K18" i="3"/>
  <c r="H5" i="1"/>
  <c r="E5" i="1"/>
  <c r="J4" i="1"/>
  <c r="J5" i="1" s="1"/>
  <c r="F4" i="1"/>
  <c r="C4" i="1"/>
  <c r="C5" i="1" s="1"/>
  <c r="I3" i="1"/>
  <c r="I4" i="1" s="1"/>
  <c r="G3" i="1"/>
  <c r="G4" i="1" s="1"/>
  <c r="G5" i="1" s="1"/>
  <c r="F3" i="1"/>
  <c r="K3" i="1" s="1"/>
  <c r="L3" i="1" s="1"/>
  <c r="G39" i="3" l="1"/>
  <c r="G40" i="3" s="1"/>
  <c r="G41" i="3" s="1"/>
  <c r="G42" i="3" s="1"/>
  <c r="G43" i="3" s="1"/>
  <c r="G44" i="3" s="1"/>
  <c r="G45" i="3" s="1"/>
  <c r="G46" i="3" s="1"/>
  <c r="G47" i="3" s="1"/>
  <c r="F39" i="3"/>
  <c r="F40" i="3" s="1"/>
  <c r="F41" i="3" s="1"/>
  <c r="F42" i="3" s="1"/>
  <c r="F43" i="3" s="1"/>
  <c r="F44" i="3" s="1"/>
  <c r="F45" i="3" s="1"/>
  <c r="F46" i="3" s="1"/>
  <c r="F47" i="3" s="1"/>
  <c r="F5" i="1"/>
  <c r="K5" i="1" s="1"/>
  <c r="L5" i="1" s="1"/>
  <c r="M31" i="3"/>
  <c r="L31" i="3"/>
  <c r="K31" i="3"/>
  <c r="J31" i="3"/>
  <c r="I31" i="3"/>
  <c r="J19" i="3"/>
  <c r="I19" i="3"/>
  <c r="K19" i="3"/>
  <c r="G19" i="3"/>
  <c r="H19" i="3"/>
  <c r="F19" i="3"/>
  <c r="M19" i="3"/>
  <c r="L19" i="3"/>
  <c r="K4" i="1"/>
  <c r="L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000-000001000000}">
      <text>
        <r>
          <rPr>
            <sz val="10"/>
            <color rgb="FF000000"/>
            <rFont val="Arial"/>
          </rPr>
          <t>les prix proviennent de l'article dans Ottawa Citizen.
30$ à 50$ par heure. Estimation subjective de 4 heure de nettoyage pour la préparation de l'habitat avant l'extermination.
	-Gabrielle Gasore</t>
        </r>
      </text>
    </comment>
    <comment ref="G1" authorId="0" shapeId="0" xr:uid="{00000000-0006-0000-0000-000005000000}">
      <text>
        <r>
          <rPr>
            <sz val="10"/>
            <color rgb="FF000000"/>
            <rFont val="Arial"/>
          </rPr>
          <t>les nettoyants considérés sont ceux les plus utilisés (selon les forums): eau de javel (Clorox 6,99$), Pine Sol (14,99$) et détergent de lessive (18,99$). * Prix selon Loblaws. J'ai ajouté aussi 5,33 de TVH/TPS
	-Gabrielle Gasore</t>
        </r>
      </text>
    </comment>
    <comment ref="C3" authorId="0" shapeId="0" xr:uid="{00000000-0006-0000-0000-000008000000}">
      <text>
        <r>
          <rPr>
            <sz val="10"/>
            <color rgb="FF000000"/>
            <rFont val="Arial"/>
          </rPr>
          <t>coût moyen d'une chambre dans un hôtel abordable à Ottawa
	-Gabrielle Gasore</t>
        </r>
      </text>
    </comment>
    <comment ref="D3" authorId="0" shapeId="0" xr:uid="{00000000-0006-0000-0000-000002000000}">
      <text>
        <r>
          <rPr>
            <sz val="10"/>
            <color rgb="FF000000"/>
            <rFont val="Arial"/>
          </rPr>
          <t>d'après l'article écrite par Carmen Chai dans global News en 2013. 
https://globalnews.ca/news/381781/by-the-numbers-doctors-fees-across-canada/
 le prix utilisé est celle d'une consultation avec un médecin non spécialiste
	-Gabrielle Gasore</t>
        </r>
      </text>
    </comment>
    <comment ref="I3" authorId="0" shapeId="0" xr:uid="{00000000-0006-0000-0000-000006000000}">
      <text>
        <r>
          <rPr>
            <sz val="10"/>
            <color rgb="FF000000"/>
            <rFont val="Arial"/>
          </rPr>
          <t>salaire minimal fois le nombre d'heures de travail
	-Gabrielle Gasore</t>
        </r>
      </text>
    </comment>
    <comment ref="J3" authorId="0" shapeId="0" xr:uid="{00000000-0006-0000-0000-00000A000000}">
      <text>
        <r>
          <rPr>
            <sz val="10"/>
            <color rgb="FF000000"/>
            <rFont val="Arial"/>
          </rPr>
          <t>200$ pour recouvrir  le matelas et le sommier, plus 50$ supplémentaires pour les oreilles.
	-Gabrielle Gasore</t>
        </r>
      </text>
    </comment>
    <comment ref="C4" authorId="0" shapeId="0" xr:uid="{00000000-0006-0000-0000-000007000000}">
      <text>
        <r>
          <rPr>
            <sz val="10"/>
            <color rgb="FF000000"/>
            <rFont val="Arial"/>
          </rPr>
          <t>3 chambres et 3 nuits ( car il faut en général 2 à  3 extermination)
	-Gabrielle Gasore</t>
        </r>
      </text>
    </comment>
    <comment ref="D4" authorId="0" shapeId="0" xr:uid="{00000000-0006-0000-0000-000003000000}">
      <text>
        <r>
          <rPr>
            <sz val="10"/>
            <color rgb="FF000000"/>
            <rFont val="Arial"/>
          </rPr>
          <t>clinique privée. LACROIX.
https://cliniquesmedicaleslacroix.com/fr/tarifs/
	-Gabrielle Gasore</t>
        </r>
      </text>
    </comment>
    <comment ref="G4" authorId="0" shapeId="0" xr:uid="{00000000-0006-0000-0000-000004000000}">
      <text>
        <r>
          <rPr>
            <sz val="10"/>
            <color rgb="FF000000"/>
            <rFont val="Arial"/>
          </rPr>
          <t>Pour le maximum, on double les quantités faute de manque de précision sur les surfaces à nettoyer.
	-Gabrielle Gasore</t>
        </r>
      </text>
    </comment>
    <comment ref="J4" authorId="0" shapeId="0" xr:uid="{00000000-0006-0000-0000-000009000000}">
      <text>
        <r>
          <rPr>
            <sz val="10"/>
            <color rgb="FF000000"/>
            <rFont val="Arial"/>
          </rPr>
          <t>j'ai multiplier par 5, car j'ai pris en considération d'une habitation de 4 chambres et plus comme indice de la valeur maximal.
	-Gabrielle Gasore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5" authorId="0" shapeId="0" xr:uid="{00000000-0006-0000-0100-000002000000}">
      <text>
        <r>
          <rPr>
            <sz val="10"/>
            <color rgb="FF000000"/>
            <rFont val="Arial"/>
          </rPr>
          <t>souvent utilisé par les propriétaires qui ont un contrat sur une longue période de temps avec une compagnie d'extermination. On leurs accordent un prix plat.
comme par exemple, logements communautaires d'Ottawa
	-Gabrielle Gasore</t>
        </r>
      </text>
    </comment>
    <comment ref="J8" authorId="0" shapeId="0" xr:uid="{00000000-0006-0000-0100-000006000000}">
      <text>
        <r>
          <rPr>
            <sz val="10"/>
            <color rgb="FF000000"/>
            <rFont val="Arial"/>
          </rPr>
          <t>ces sources proviennent des HomeAdvisor, parrainé par Angi ( marché digital des services pour les ménages propriétaires des maisons ou locateurs des maisons.)
https://www.homeadvisor.com/cost/environmental-safety/bed-bug-treatment/#:~:text=Homeowners%20spend%20an%20average%20of,to%20clear%20a%20large%20house.
	-Gabrielle Gasore</t>
        </r>
      </text>
    </comment>
    <comment ref="E13" authorId="0" shapeId="0" xr:uid="{00000000-0006-0000-0100-000001000000}">
      <text>
        <r>
          <rPr>
            <sz val="10"/>
            <color rgb="FF000000"/>
            <rFont val="Arial"/>
          </rPr>
          <t>selon la compagnie Orkin
J'ai appelé!
	-Gabrielle Gasore</t>
        </r>
      </text>
    </comment>
    <comment ref="C21" authorId="0" shapeId="0" xr:uid="{00000000-0006-0000-0100-000005000000}">
      <text>
        <r>
          <rPr>
            <sz val="10"/>
            <color rgb="FF000000"/>
            <rFont val="Arial"/>
          </rPr>
          <t>0,09 parce que j'ai converti d'unité impériale en métrique
	-Gabrielle Gasore</t>
        </r>
      </text>
    </comment>
    <comment ref="B28" authorId="0" shapeId="0" xr:uid="{00000000-0006-0000-0100-000004000000}">
      <text>
        <r>
          <rPr>
            <sz val="10"/>
            <color rgb="FF000000"/>
            <rFont val="Arial"/>
          </rPr>
          <t>routinière car pour quelque édifices surtout commercial, lors d'une plainte non généralisé, les propriétaires utilisent les chiens renifleurs mais pour une inspection typique. (SEARCH FOR PROOF)
	-Gabrielle Gasore</t>
        </r>
      </text>
    </comment>
    <comment ref="B31" authorId="0" shapeId="0" xr:uid="{00000000-0006-0000-0100-000003000000}">
      <text>
        <r>
          <rPr>
            <sz val="10"/>
            <color rgb="FF000000"/>
            <rFont val="Arial"/>
          </rPr>
          <t>30$ pour une petite machine (problème prend plus de temps). Jusqu'à 400$ pour une plus grande machine.
	-Gabrielle Gasore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2000000}">
      <text>
        <r>
          <rPr>
            <sz val="10"/>
            <color rgb="FF000000"/>
            <rFont val="Arial"/>
          </rPr>
          <t>https://ccochousing.org/
	-Gabrielle Gasore</t>
        </r>
      </text>
    </comment>
    <comment ref="O6" authorId="0" shapeId="0" xr:uid="{00000000-0006-0000-0200-000001000000}">
      <text>
        <r>
          <rPr>
            <sz val="10"/>
            <color rgb="FF000000"/>
            <rFont val="Arial"/>
          </rPr>
          <t>Pour cette analyse, je suppose que 8 cas d'infestation sont de Gilmour Street, 3 de Arlington Street (étant un triplexe, il n'y a que de la place pour 3 ménages) et 9 de Gloucester.
	-Gabrielle Gasore</t>
        </r>
      </text>
    </comment>
    <comment ref="A8" authorId="0" shapeId="0" xr:uid="{00000000-0006-0000-0200-000003000000}">
      <text>
        <r>
          <rPr>
            <sz val="10"/>
            <color rgb="FF000000"/>
            <rFont val="Arial"/>
          </rPr>
          <t>https://ccochousing.org/for-rent/building-list/
	-Gabrielle Gasore</t>
        </r>
      </text>
    </comment>
  </commentList>
</comments>
</file>

<file path=xl/sharedStrings.xml><?xml version="1.0" encoding="utf-8"?>
<sst xmlns="http://schemas.openxmlformats.org/spreadsheetml/2006/main" count="142" uniqueCount="109">
  <si>
    <t>coût de remplacement de fourniture</t>
  </si>
  <si>
    <t xml:space="preserve">coût d'hébergement </t>
  </si>
  <si>
    <t>coût pour les nettoyants</t>
  </si>
  <si>
    <t>ensachage des matelas et des sommiers</t>
  </si>
  <si>
    <t>Total en $</t>
  </si>
  <si>
    <t>Coûts des soins médicaux</t>
  </si>
  <si>
    <t>Dépenses en médicaments</t>
  </si>
  <si>
    <t>temps pour la préparation de l'habitat</t>
  </si>
  <si>
    <t>temps d'absence au travail ou à l'école</t>
  </si>
  <si>
    <t>minimal</t>
  </si>
  <si>
    <t>N.d.</t>
  </si>
  <si>
    <t>maximal</t>
  </si>
  <si>
    <t>moyen</t>
  </si>
  <si>
    <t>Coûts des traitements pour exterminer les punaises de lits.</t>
  </si>
  <si>
    <t>*Typiquement varie entre 300$ - 5000$</t>
  </si>
  <si>
    <t>Coût moyen d'une extermination des punaises de lits</t>
  </si>
  <si>
    <t>en dollars ($)</t>
  </si>
  <si>
    <t>coût minimal</t>
  </si>
  <si>
    <t>coût maximal</t>
  </si>
  <si>
    <t>coût moyen</t>
  </si>
  <si>
    <t>1000 - 2,500</t>
  </si>
  <si>
    <t>Coût moyen d'une extermination des punaises de lits en considérant la surface de l'habitation</t>
  </si>
  <si>
    <t xml:space="preserve">Taille de L'appartement ou de la maison </t>
  </si>
  <si>
    <t>Coût par visit ($)</t>
  </si>
  <si>
    <t>Coût d'inspection ($)</t>
  </si>
  <si>
    <t>Appartement d'une chambre ou d'un studio</t>
  </si>
  <si>
    <t>Maison de 2 ou 3 chambres</t>
  </si>
  <si>
    <t xml:space="preserve">maison de 4 chambres ou plus </t>
  </si>
  <si>
    <t>Coûts d'extermination par type de traitement</t>
  </si>
  <si>
    <t>Traitement</t>
  </si>
  <si>
    <t>Coûts par 0.09 mètre carrée</t>
  </si>
  <si>
    <t xml:space="preserve">coût moyen sur les propriétaires </t>
  </si>
  <si>
    <t>Thermique</t>
  </si>
  <si>
    <t>1$ - 3$</t>
  </si>
  <si>
    <t>2000$ - 4000$</t>
  </si>
  <si>
    <t>Fumigation</t>
  </si>
  <si>
    <t>4$ - 7.50$</t>
  </si>
  <si>
    <t>5000$ - 50000$</t>
  </si>
  <si>
    <t>Chimique &amp; pesticides</t>
  </si>
  <si>
    <t>100$ - 500$</t>
  </si>
  <si>
    <t>Traitement à la vapeur</t>
  </si>
  <si>
    <t>200$ - 1000$</t>
  </si>
  <si>
    <t>Autres traitements possible</t>
  </si>
  <si>
    <t>Traitements</t>
  </si>
  <si>
    <t xml:space="preserve">Coût pour l'inspection routinière </t>
  </si>
  <si>
    <t>Coût de l'inspection pour une maison de taille moyenne</t>
  </si>
  <si>
    <t>coût de l'inspection pour un édifice large</t>
  </si>
  <si>
    <t>Chien renifleur</t>
  </si>
  <si>
    <t>50$ - 200$</t>
  </si>
  <si>
    <t>300$ - 600$</t>
  </si>
  <si>
    <t>900$ - 1200$</t>
  </si>
  <si>
    <t>trouse d'extermination personnel</t>
  </si>
  <si>
    <r>
      <rPr>
        <i/>
        <sz val="10"/>
        <color theme="1"/>
        <rFont val="Arial"/>
      </rPr>
      <t xml:space="preserve">steamer </t>
    </r>
    <r>
      <rPr>
        <sz val="10"/>
        <color theme="1"/>
        <rFont val="Arial"/>
      </rPr>
      <t>(aspirateur à vapeur)</t>
    </r>
  </si>
  <si>
    <t>30$ - 400$</t>
  </si>
  <si>
    <t xml:space="preserve">Taille de l'appartement ou de la maison </t>
  </si>
  <si>
    <t xml:space="preserve">Dû à un manque de base de donné sur le nombre d'infestation, ainsi que sur la fréquence, une estimation avisé des coûts </t>
  </si>
  <si>
    <t>« A total of 55 bed-bug-infested apartments were identified during the initial inspection. Property management was
unaware of 71% of these infestations. Over the next 12 months, 14 additional infested apartments were identified.»</t>
  </si>
  <si>
    <t>« A total of 358
apartments, of which 288 were one-bedroom, 54 studio and 16
two-bedroom apartments.During the study period, 92–98% of
the apartments were occupied.»</t>
  </si>
  <si>
    <t>« Between 2008 and
2011, 118 apartments with bed bug infestations were treated, of
which 46 apartments experienced repeat bed bug activity caused
either by reintroduction of bed bugs or by control failure.»</t>
  </si>
  <si>
    <t xml:space="preserve">Pour l'estimation, je suppose que </t>
  </si>
  <si>
    <t>* le nombre d'infestations, selon le type d'habitation, sont déduit suivant la proportion</t>
  </si>
  <si>
    <t>donc de ces 358 appartements , 80,5% sont des appartements à une chambre, 15,1% sont des studio et 4,5% sont des appartements de 2 chambres.</t>
  </si>
  <si>
    <t>maison de 2 chambres</t>
  </si>
  <si>
    <t xml:space="preserve">Appartement d'une chambre </t>
  </si>
  <si>
    <t>Appartement d'une chambre</t>
  </si>
  <si>
    <t xml:space="preserve">studio </t>
  </si>
  <si>
    <t>lors d'une infestation de masse</t>
  </si>
  <si>
    <t xml:space="preserve">lors d'une infestation réguliere </t>
  </si>
  <si>
    <t>avec récurrence</t>
  </si>
  <si>
    <r>
      <rPr>
        <sz val="10"/>
        <color theme="4" tint="-0.249977111117893"/>
        <rFont val="Arial"/>
        <family val="2"/>
      </rPr>
      <t>118</t>
    </r>
    <r>
      <rPr>
        <sz val="10"/>
        <color theme="1"/>
        <rFont val="Arial"/>
      </rPr>
      <t xml:space="preserve"> appartements infestés = infestation de masse ( lors de l'année 2008)</t>
    </r>
  </si>
  <si>
    <r>
      <rPr>
        <sz val="10"/>
        <color theme="4" tint="-0.249977111117893"/>
        <rFont val="Arial"/>
        <family val="2"/>
      </rPr>
      <t>55</t>
    </r>
    <r>
      <rPr>
        <sz val="10"/>
        <color theme="1"/>
        <rFont val="Arial"/>
      </rPr>
      <t xml:space="preserve"> appartements sont infestés</t>
    </r>
  </si>
  <si>
    <r>
      <rPr>
        <sz val="10"/>
        <color theme="4" tint="-0.249977111117893"/>
        <rFont val="Arial"/>
        <family val="2"/>
      </rPr>
      <t>46</t>
    </r>
    <r>
      <rPr>
        <sz val="10"/>
        <color theme="1"/>
        <rFont val="Arial"/>
      </rPr>
      <t xml:space="preserve"> appartements exprime une récurrence du problème.</t>
    </r>
  </si>
  <si>
    <r>
      <t xml:space="preserve">il y' a une augmentation annuelle de </t>
    </r>
    <r>
      <rPr>
        <sz val="10"/>
        <color theme="4" tint="-0.249977111117893"/>
        <rFont val="Arial"/>
        <family val="2"/>
      </rPr>
      <t>14</t>
    </r>
    <r>
      <rPr>
        <sz val="10"/>
        <color theme="1"/>
        <rFont val="Arial"/>
      </rPr>
      <t xml:space="preserve"> infestation d'appartement = à une augmentation annuelle de 4% de ces 358 appartements.</t>
    </r>
  </si>
  <si>
    <t>Coût par visit ($) lors d'une infestation de masse</t>
  </si>
  <si>
    <t xml:space="preserve">Coût par visit ($) lors d'une infestation réguliere </t>
  </si>
  <si>
    <t>un studio</t>
  </si>
  <si>
    <t>en tenant compte d'une augmentation annuelle d'infestation de 4%</t>
  </si>
  <si>
    <t>Coût par visit ($) pour l'augmentation annuelle d'infestation de 4%</t>
  </si>
  <si>
    <t>coûts directs pour l'extermination complète, c'est-à-dire avec  3 séances d'extermination</t>
  </si>
  <si>
    <t xml:space="preserve">Coût total estimé </t>
  </si>
  <si>
    <t>Coût total estimé en incluant les frais d'inspection</t>
  </si>
  <si>
    <t>Coût par visit ($) pour des maisons qui ont affirmé qu'il y'avait une récurrence</t>
  </si>
  <si>
    <t>Période</t>
  </si>
  <si>
    <t>coûts directs pour l'extermination en tenant compte du nombre d'habitation infesté par différents types de maisons.</t>
  </si>
  <si>
    <t xml:space="preserve">Nombre d'habitation infesté par différents types de maisons </t>
  </si>
  <si>
    <t>Coût ($) d'extermination lors d'une infestation de masse</t>
  </si>
  <si>
    <t xml:space="preserve">Coût ($) d'extermination lors d'une infestation réguliere </t>
  </si>
  <si>
    <t>Coût ($) d'extermination pour des maisons qui ont affirmé qu'il y'avait une récurrence</t>
  </si>
  <si>
    <t>Coût ($) d'extermination concernant l'augmentation annuelle d'infestation de 4%</t>
  </si>
  <si>
    <t>t</t>
  </si>
  <si>
    <t>t+1</t>
  </si>
  <si>
    <t>t+2</t>
  </si>
  <si>
    <t>t+3</t>
  </si>
  <si>
    <t>t+4</t>
  </si>
  <si>
    <t>t+5</t>
  </si>
  <si>
    <t>t+6</t>
  </si>
  <si>
    <t>t+7</t>
  </si>
  <si>
    <t>t+8</t>
  </si>
  <si>
    <t>t+9</t>
  </si>
  <si>
    <t>L'impact économique d'une récurrence sur une période de 10 ans</t>
  </si>
  <si>
    <t>coûts totaux estimé en incluant les frais d'inspection</t>
  </si>
  <si>
    <t xml:space="preserve">nombre total de cas d'infestation </t>
  </si>
  <si>
    <r>
      <t xml:space="preserve">Estimation des coûts en prenant comme référence le « study site» de l'article de recherche </t>
    </r>
    <r>
      <rPr>
        <i/>
        <sz val="10"/>
        <color theme="1"/>
        <rFont val="Arial"/>
        <family val="2"/>
      </rPr>
      <t>evaluation of a model community-wide bed bug management program in affordable housing</t>
    </r>
    <r>
      <rPr>
        <sz val="10"/>
        <color theme="1"/>
        <rFont val="Arial"/>
      </rPr>
      <t xml:space="preserve"> faite par Richard A Cooper, Changlu Wang et Narinderpal Singh.</t>
    </r>
  </si>
  <si>
    <t>-</t>
  </si>
  <si>
    <t>Total en $ sans aide pour la préparation du logement</t>
  </si>
  <si>
    <t>coût d'aide pour la préparation du logement</t>
  </si>
  <si>
    <t xml:space="preserve">Prix en jaune tirés du powerpoint fait par Sarah Boyer et Caroline Le May. J'ai decidé de les considerer dans mon estimation car je considere que c'est une source fiable.   </t>
  </si>
  <si>
    <t xml:space="preserve"> coûts liés au frais médicaux</t>
  </si>
  <si>
    <t>coût de renonciation (lié au temps)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</si>
</sst>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
    <numFmt numFmtId="165" formatCode="[$$-1009]#,##0.00;\-[$$-1009]#,##0.00"/>
  </numFmts>
  <fonts count="14" x14ac:knownFonts="1">
    <font>
      <sz val="10"/>
      <color rgb="FF000000"/>
      <name val="Arial"/>
    </font>
    <font>
      <sz val="10"/>
      <color theme="1"/>
      <name val="Arial"/>
    </font>
    <font>
      <b/>
      <sz val="14"/>
      <color theme="1"/>
      <name val="Arial"/>
    </font>
    <font>
      <b/>
      <sz val="12"/>
      <color theme="1"/>
      <name val="Arial"/>
    </font>
    <font>
      <b/>
      <sz val="10"/>
      <color theme="1"/>
      <name val="Arial"/>
    </font>
    <font>
      <i/>
      <sz val="10"/>
      <color theme="1"/>
      <name val="Arial"/>
    </font>
    <font>
      <sz val="10"/>
      <color theme="1"/>
      <name val="Arial"/>
      <family val="2"/>
    </font>
    <font>
      <sz val="10"/>
      <color theme="4" tint="-0.249977111117893"/>
      <name val="Arial"/>
      <family val="2"/>
    </font>
    <font>
      <sz val="10"/>
      <color rgb="FF000000"/>
      <name val="Arial"/>
      <family val="2"/>
    </font>
    <font>
      <b/>
      <sz val="12"/>
      <color theme="1"/>
      <name val="Arial"/>
      <family val="2"/>
    </font>
    <font>
      <b/>
      <sz val="10"/>
      <color theme="1"/>
      <name val="Arial"/>
      <family val="2"/>
    </font>
    <font>
      <sz val="8"/>
      <name val="Arial"/>
      <family val="2"/>
    </font>
    <font>
      <b/>
      <sz val="10"/>
      <color rgb="FF000000"/>
      <name val="Arial"/>
      <family val="2"/>
    </font>
    <font>
      <i/>
      <sz val="10"/>
      <color theme="1"/>
      <name val="Arial"/>
      <family val="2"/>
    </font>
  </fonts>
  <fills count="8">
    <fill>
      <patternFill patternType="none"/>
    </fill>
    <fill>
      <patternFill patternType="gray125"/>
    </fill>
    <fill>
      <patternFill patternType="solid">
        <fgColor rgb="FFFFE599"/>
        <bgColor rgb="FFFFE599"/>
      </patternFill>
    </fill>
    <fill>
      <patternFill patternType="solid">
        <fgColor rgb="FFFFFFFF"/>
        <bgColor rgb="FFFFFFFF"/>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58">
    <xf numFmtId="0" fontId="0" fillId="0" borderId="0" xfId="0"/>
    <xf numFmtId="0" fontId="1" fillId="0" borderId="0" xfId="0" applyFont="1" applyAlignment="1">
      <alignment wrapText="1"/>
    </xf>
    <xf numFmtId="0" fontId="1" fillId="0" borderId="0" xfId="0" applyFont="1"/>
    <xf numFmtId="0" fontId="3" fillId="0" borderId="0" xfId="0" applyFont="1" applyAlignment="1">
      <alignment wrapText="1"/>
    </xf>
    <xf numFmtId="0" fontId="1" fillId="0" borderId="0" xfId="0" applyFont="1" applyAlignment="1">
      <alignment horizontal="right" wrapText="1"/>
    </xf>
    <xf numFmtId="0" fontId="1" fillId="0" borderId="0" xfId="0" applyFont="1" applyAlignment="1">
      <alignment vertical="center" wrapText="1"/>
    </xf>
    <xf numFmtId="0" fontId="0" fillId="0" borderId="0" xfId="0" applyAlignment="1">
      <alignment wrapText="1"/>
    </xf>
    <xf numFmtId="0" fontId="1" fillId="2" borderId="0" xfId="0" applyFont="1" applyFill="1" applyAlignment="1">
      <alignment vertical="center" wrapText="1"/>
    </xf>
    <xf numFmtId="164" fontId="1" fillId="0" borderId="0" xfId="0" applyNumberFormat="1" applyFont="1" applyAlignment="1">
      <alignment vertical="center" wrapText="1"/>
    </xf>
    <xf numFmtId="0" fontId="0" fillId="0" borderId="0" xfId="0" applyAlignment="1">
      <alignment vertical="center" wrapText="1"/>
    </xf>
    <xf numFmtId="164" fontId="1" fillId="4" borderId="0" xfId="0" applyNumberFormat="1" applyFont="1" applyFill="1" applyAlignment="1">
      <alignment vertical="center" wrapText="1"/>
    </xf>
    <xf numFmtId="0" fontId="6" fillId="0" borderId="0" xfId="0" applyFont="1" applyAlignment="1">
      <alignment wrapText="1"/>
    </xf>
    <xf numFmtId="0" fontId="1" fillId="0" borderId="1" xfId="0" applyFont="1" applyBorder="1" applyAlignment="1">
      <alignment wrapText="1"/>
    </xf>
    <xf numFmtId="0" fontId="6" fillId="0" borderId="1" xfId="0" applyFont="1" applyBorder="1" applyAlignment="1">
      <alignment wrapText="1"/>
    </xf>
    <xf numFmtId="0" fontId="1" fillId="0" borderId="1" xfId="0" applyFont="1" applyBorder="1" applyAlignment="1">
      <alignment horizontal="right" wrapText="1"/>
    </xf>
    <xf numFmtId="0" fontId="1" fillId="5" borderId="1" xfId="0" applyFont="1" applyFill="1" applyBorder="1" applyAlignment="1">
      <alignment wrapText="1"/>
    </xf>
    <xf numFmtId="0" fontId="1" fillId="5" borderId="1" xfId="0" applyFont="1" applyFill="1" applyBorder="1"/>
    <xf numFmtId="0" fontId="8" fillId="3" borderId="1" xfId="0" applyFont="1" applyFill="1" applyBorder="1" applyAlignment="1">
      <alignment horizontal="left" wrapText="1"/>
    </xf>
    <xf numFmtId="165" fontId="1"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165" fontId="0" fillId="0" borderId="1" xfId="0" applyNumberFormat="1" applyBorder="1" applyAlignment="1">
      <alignment horizontal="center" vertical="center" wrapText="1"/>
    </xf>
    <xf numFmtId="165" fontId="6" fillId="0" borderId="1" xfId="0" quotePrefix="1" applyNumberFormat="1" applyFont="1" applyBorder="1" applyAlignment="1">
      <alignment horizontal="center" vertical="center" wrapText="1"/>
    </xf>
    <xf numFmtId="165" fontId="1"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65" fontId="6" fillId="0" borderId="0" xfId="0" quotePrefix="1" applyNumberFormat="1" applyFont="1" applyAlignment="1">
      <alignment horizontal="center" vertical="center" wrapText="1"/>
    </xf>
    <xf numFmtId="165" fontId="1" fillId="0" borderId="4" xfId="0" applyNumberFormat="1" applyFont="1" applyBorder="1" applyAlignment="1">
      <alignment horizontal="center" vertical="center" wrapText="1"/>
    </xf>
    <xf numFmtId="0" fontId="8" fillId="0" borderId="0" xfId="0" applyFont="1"/>
    <xf numFmtId="165" fontId="1" fillId="6" borderId="1" xfId="0" applyNumberFormat="1" applyFont="1" applyFill="1" applyBorder="1" applyAlignment="1">
      <alignment horizontal="center" vertical="center" wrapText="1"/>
    </xf>
    <xf numFmtId="0" fontId="6" fillId="0" borderId="0" xfId="0" applyFont="1" applyAlignment="1">
      <alignment horizontal="right" wrapText="1"/>
    </xf>
    <xf numFmtId="0" fontId="8" fillId="7" borderId="1" xfId="0" applyFont="1" applyFill="1" applyBorder="1"/>
    <xf numFmtId="165" fontId="0" fillId="7" borderId="1" xfId="0" applyNumberFormat="1" applyFill="1" applyBorder="1"/>
    <xf numFmtId="0" fontId="1" fillId="0" borderId="0" xfId="0" applyFont="1" applyAlignment="1">
      <alignment vertical="center" wrapText="1"/>
    </xf>
    <xf numFmtId="0" fontId="0" fillId="0" borderId="0" xfId="0" applyAlignment="1">
      <alignment vertical="center" wrapText="1"/>
    </xf>
    <xf numFmtId="0" fontId="9" fillId="0" borderId="0" xfId="0" applyFont="1" applyAlignment="1">
      <alignment wrapText="1"/>
    </xf>
    <xf numFmtId="0" fontId="0" fillId="0" borderId="0" xfId="0"/>
    <xf numFmtId="0" fontId="9" fillId="0" borderId="0" xfId="0" applyFont="1" applyAlignment="1">
      <alignment horizontal="center" wrapText="1"/>
    </xf>
    <xf numFmtId="0" fontId="2" fillId="0" borderId="0" xfId="0" applyFont="1" applyAlignment="1">
      <alignment horizontal="center" wrapText="1"/>
    </xf>
    <xf numFmtId="0" fontId="3" fillId="0" borderId="0" xfId="0" applyFont="1" applyAlignment="1">
      <alignment wrapText="1"/>
    </xf>
    <xf numFmtId="0" fontId="1" fillId="0" borderId="0" xfId="0" applyFont="1" applyAlignment="1">
      <alignment wrapText="1"/>
    </xf>
    <xf numFmtId="0" fontId="1" fillId="0" borderId="0" xfId="0" applyFont="1" applyAlignment="1">
      <alignment horizontal="center" wrapText="1"/>
    </xf>
    <xf numFmtId="165" fontId="6"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165" fontId="0" fillId="0" borderId="1" xfId="0" applyNumberFormat="1" applyBorder="1" applyAlignment="1">
      <alignment horizontal="center" vertical="center" wrapText="1"/>
    </xf>
    <xf numFmtId="165" fontId="6"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0" fillId="0" borderId="0" xfId="0" applyAlignment="1">
      <alignment wrapText="1"/>
    </xf>
    <xf numFmtId="165" fontId="6" fillId="0" borderId="2" xfId="0" applyNumberFormat="1" applyFont="1" applyBorder="1" applyAlignment="1">
      <alignment horizontal="center" vertical="center" wrapText="1"/>
    </xf>
    <xf numFmtId="0" fontId="3" fillId="0" borderId="0" xfId="0" applyFont="1" applyAlignment="1">
      <alignment horizontal="center" wrapText="1"/>
    </xf>
    <xf numFmtId="0" fontId="4" fillId="0" borderId="0" xfId="0" applyFont="1" applyAlignment="1">
      <alignment horizontal="center" wrapText="1"/>
    </xf>
    <xf numFmtId="0" fontId="10" fillId="0" borderId="0" xfId="0" applyFont="1" applyAlignment="1">
      <alignment wrapText="1"/>
    </xf>
    <xf numFmtId="165" fontId="1" fillId="6" borderId="1" xfId="0" applyNumberFormat="1" applyFont="1" applyFill="1" applyBorder="1" applyAlignment="1">
      <alignment horizontal="center" vertical="center" wrapText="1"/>
    </xf>
    <xf numFmtId="0" fontId="12" fillId="0" borderId="0" xfId="0" applyFont="1"/>
    <xf numFmtId="0" fontId="8" fillId="7" borderId="1" xfId="0" applyFont="1" applyFill="1" applyBorder="1" applyAlignment="1">
      <alignment wrapText="1"/>
    </xf>
    <xf numFmtId="0" fontId="8" fillId="7" borderId="1" xfId="0" applyFont="1" applyFill="1" applyBorder="1"/>
    <xf numFmtId="165" fontId="6" fillId="6" borderId="2" xfId="0" applyNumberFormat="1" applyFont="1" applyFill="1" applyBorder="1" applyAlignment="1">
      <alignment horizontal="center" vertical="center" wrapText="1"/>
    </xf>
    <xf numFmtId="165" fontId="0" fillId="6" borderId="1" xfId="0" applyNumberForma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sz="1400"/>
              <a:t>Les</a:t>
            </a:r>
            <a:r>
              <a:rPr lang="en-US" sz="1400" baseline="0"/>
              <a:t> coûts d'une récurrence.</a:t>
            </a:r>
            <a:endParaRPr lang="en-US" sz="1400"/>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v>coût minimal</c:v>
          </c:tx>
          <c:spPr>
            <a:ln w="22225" cap="rnd">
              <a:solidFill>
                <a:schemeClr val="accent6"/>
              </a:solidFill>
              <a:round/>
            </a:ln>
            <a:effectLst/>
          </c:spPr>
          <c:marker>
            <c:symbol val="diamond"/>
            <c:size val="6"/>
            <c:spPr>
              <a:solidFill>
                <a:schemeClr val="accent6"/>
              </a:solidFill>
              <a:ln w="9525">
                <a:solidFill>
                  <a:schemeClr val="accent6"/>
                </a:solidFill>
                <a:round/>
              </a:ln>
              <a:effectLst/>
            </c:spPr>
          </c:marker>
          <c:cat>
            <c:strRef>
              <c:extLst>
                <c:ext xmlns:c15="http://schemas.microsoft.com/office/drawing/2012/chart" uri="{02D57815-91ED-43cb-92C2-25804820EDAC}">
                  <c15:fullRef>
                    <c15:sqref>'Analysis de sensitivité'!$E$35:$E$47</c15:sqref>
                  </c15:fullRef>
                </c:ext>
              </c:extLst>
              <c:f>'Analysis de sensitivité'!$E$37:$E$47</c:f>
              <c:strCache>
                <c:ptCount val="11"/>
                <c:pt idx="1">
                  <c:v>t</c:v>
                </c:pt>
                <c:pt idx="2">
                  <c:v>t+1</c:v>
                </c:pt>
                <c:pt idx="3">
                  <c:v>t+2</c:v>
                </c:pt>
                <c:pt idx="4">
                  <c:v>t+3</c:v>
                </c:pt>
                <c:pt idx="5">
                  <c:v>t+4</c:v>
                </c:pt>
                <c:pt idx="6">
                  <c:v>t+5</c:v>
                </c:pt>
                <c:pt idx="7">
                  <c:v>t+6</c:v>
                </c:pt>
                <c:pt idx="8">
                  <c:v>t+7</c:v>
                </c:pt>
                <c:pt idx="9">
                  <c:v>t+8</c:v>
                </c:pt>
                <c:pt idx="10">
                  <c:v>t+9</c:v>
                </c:pt>
              </c:strCache>
            </c:strRef>
          </c:cat>
          <c:val>
            <c:numRef>
              <c:extLst>
                <c:ext xmlns:c15="http://schemas.microsoft.com/office/drawing/2012/chart" uri="{02D57815-91ED-43cb-92C2-25804820EDAC}">
                  <c15:fullRef>
                    <c15:sqref>'Analysis de sensitivité'!$F$35:$F$47</c15:sqref>
                  </c15:fullRef>
                </c:ext>
              </c:extLst>
              <c:f>'Analysis de sensitivité'!$F$37:$F$47</c:f>
              <c:numCache>
                <c:formatCode>General</c:formatCode>
                <c:ptCount val="11"/>
                <c:pt idx="0">
                  <c:v>0</c:v>
                </c:pt>
                <c:pt idx="1" formatCode="[$$-1009]#\ ##0.00;\-[$$-1009]#\ ##0.00">
                  <c:v>45450</c:v>
                </c:pt>
                <c:pt idx="2" formatCode="[$$-1009]#\ ##0.00;\-[$$-1009]#\ ##0.00">
                  <c:v>59400</c:v>
                </c:pt>
                <c:pt idx="3" formatCode="[$$-1009]#\ ##0.00;\-[$$-1009]#\ ##0.00">
                  <c:v>73350</c:v>
                </c:pt>
                <c:pt idx="4" formatCode="[$$-1009]#\ ##0.00;\-[$$-1009]#\ ##0.00">
                  <c:v>87300</c:v>
                </c:pt>
                <c:pt idx="5" formatCode="[$$-1009]#\ ##0.00;\-[$$-1009]#\ ##0.00">
                  <c:v>101250</c:v>
                </c:pt>
                <c:pt idx="6" formatCode="[$$-1009]#\ ##0.00;\-[$$-1009]#\ ##0.00">
                  <c:v>115200</c:v>
                </c:pt>
                <c:pt idx="7" formatCode="[$$-1009]#\ ##0.00;\-[$$-1009]#\ ##0.00">
                  <c:v>129150</c:v>
                </c:pt>
                <c:pt idx="8" formatCode="[$$-1009]#\ ##0.00;\-[$$-1009]#\ ##0.00">
                  <c:v>143100</c:v>
                </c:pt>
                <c:pt idx="9" formatCode="[$$-1009]#\ ##0.00;\-[$$-1009]#\ ##0.00">
                  <c:v>157050</c:v>
                </c:pt>
                <c:pt idx="10" formatCode="[$$-1009]#\ ##0.00;\-[$$-1009]#\ ##0.00">
                  <c:v>171000</c:v>
                </c:pt>
              </c:numCache>
            </c:numRef>
          </c:val>
          <c:smooth val="0"/>
          <c:extLst>
            <c:ext xmlns:c16="http://schemas.microsoft.com/office/drawing/2014/chart" uri="{C3380CC4-5D6E-409C-BE32-E72D297353CC}">
              <c16:uniqueId val="{00000000-BC06-479D-8AF5-2091504D7DAE}"/>
            </c:ext>
          </c:extLst>
        </c:ser>
        <c:ser>
          <c:idx val="1"/>
          <c:order val="1"/>
          <c:tx>
            <c:v>coût maximal</c:v>
          </c:tx>
          <c:spPr>
            <a:ln w="22225" cap="rnd">
              <a:solidFill>
                <a:schemeClr val="accent5"/>
              </a:solidFill>
              <a:round/>
            </a:ln>
            <a:effectLst/>
          </c:spPr>
          <c:marker>
            <c:symbol val="square"/>
            <c:size val="6"/>
            <c:spPr>
              <a:solidFill>
                <a:schemeClr val="accent5"/>
              </a:solidFill>
              <a:ln w="9525">
                <a:solidFill>
                  <a:schemeClr val="accent5"/>
                </a:solidFill>
                <a:round/>
              </a:ln>
              <a:effectLst/>
            </c:spPr>
          </c:marker>
          <c:cat>
            <c:strRef>
              <c:extLst>
                <c:ext xmlns:c15="http://schemas.microsoft.com/office/drawing/2012/chart" uri="{02D57815-91ED-43cb-92C2-25804820EDAC}">
                  <c15:fullRef>
                    <c15:sqref>'Analysis de sensitivité'!$E$35:$E$47</c15:sqref>
                  </c15:fullRef>
                </c:ext>
              </c:extLst>
              <c:f>'Analysis de sensitivité'!$E$37:$E$47</c:f>
              <c:strCache>
                <c:ptCount val="11"/>
                <c:pt idx="1">
                  <c:v>t</c:v>
                </c:pt>
                <c:pt idx="2">
                  <c:v>t+1</c:v>
                </c:pt>
                <c:pt idx="3">
                  <c:v>t+2</c:v>
                </c:pt>
                <c:pt idx="4">
                  <c:v>t+3</c:v>
                </c:pt>
                <c:pt idx="5">
                  <c:v>t+4</c:v>
                </c:pt>
                <c:pt idx="6">
                  <c:v>t+5</c:v>
                </c:pt>
                <c:pt idx="7">
                  <c:v>t+6</c:v>
                </c:pt>
                <c:pt idx="8">
                  <c:v>t+7</c:v>
                </c:pt>
                <c:pt idx="9">
                  <c:v>t+8</c:v>
                </c:pt>
                <c:pt idx="10">
                  <c:v>t+9</c:v>
                </c:pt>
              </c:strCache>
            </c:strRef>
          </c:cat>
          <c:val>
            <c:numRef>
              <c:extLst>
                <c:ext xmlns:c15="http://schemas.microsoft.com/office/drawing/2012/chart" uri="{02D57815-91ED-43cb-92C2-25804820EDAC}">
                  <c15:fullRef>
                    <c15:sqref>'Analysis de sensitivité'!$G$35:$G$47</c15:sqref>
                  </c15:fullRef>
                </c:ext>
              </c:extLst>
              <c:f>'Analysis de sensitivité'!$G$37:$G$47</c:f>
              <c:numCache>
                <c:formatCode>General</c:formatCode>
                <c:ptCount val="11"/>
                <c:pt idx="0">
                  <c:v>0</c:v>
                </c:pt>
                <c:pt idx="1" formatCode="[$$-1009]#\ ##0.00;\-[$$-1009]#\ ##0.00">
                  <c:v>144750</c:v>
                </c:pt>
                <c:pt idx="2" formatCode="[$$-1009]#\ ##0.00;\-[$$-1009]#\ ##0.00">
                  <c:v>184500</c:v>
                </c:pt>
                <c:pt idx="3" formatCode="[$$-1009]#\ ##0.00;\-[$$-1009]#\ ##0.00">
                  <c:v>224250</c:v>
                </c:pt>
                <c:pt idx="4" formatCode="[$$-1009]#\ ##0.00;\-[$$-1009]#\ ##0.00">
                  <c:v>264000</c:v>
                </c:pt>
                <c:pt idx="5" formatCode="[$$-1009]#\ ##0.00;\-[$$-1009]#\ ##0.00">
                  <c:v>303750</c:v>
                </c:pt>
                <c:pt idx="6" formatCode="[$$-1009]#\ ##0.00;\-[$$-1009]#\ ##0.00">
                  <c:v>343500</c:v>
                </c:pt>
                <c:pt idx="7" formatCode="[$$-1009]#\ ##0.00;\-[$$-1009]#\ ##0.00">
                  <c:v>383250</c:v>
                </c:pt>
                <c:pt idx="8" formatCode="[$$-1009]#\ ##0.00;\-[$$-1009]#\ ##0.00">
                  <c:v>423000</c:v>
                </c:pt>
                <c:pt idx="9" formatCode="[$$-1009]#\ ##0.00;\-[$$-1009]#\ ##0.00">
                  <c:v>462750</c:v>
                </c:pt>
                <c:pt idx="10" formatCode="[$$-1009]#\ ##0.00;\-[$$-1009]#\ ##0.00">
                  <c:v>502500</c:v>
                </c:pt>
              </c:numCache>
            </c:numRef>
          </c:val>
          <c:smooth val="0"/>
          <c:extLst>
            <c:ext xmlns:c16="http://schemas.microsoft.com/office/drawing/2014/chart" uri="{C3380CC4-5D6E-409C-BE32-E72D297353CC}">
              <c16:uniqueId val="{00000001-BC06-479D-8AF5-2091504D7DAE}"/>
            </c:ext>
          </c:extLst>
        </c:ser>
        <c:dLbls>
          <c:showLegendKey val="0"/>
          <c:showVal val="0"/>
          <c:showCatName val="0"/>
          <c:showSerName val="0"/>
          <c:showPercent val="0"/>
          <c:showBubbleSize val="0"/>
        </c:dLbls>
        <c:marker val="1"/>
        <c:smooth val="0"/>
        <c:axId val="422540432"/>
        <c:axId val="422541744"/>
      </c:lineChart>
      <c:catAx>
        <c:axId val="4225404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fr-CA"/>
                  <a:t>la période</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fr-FR"/>
          </a:p>
        </c:txPr>
        <c:crossAx val="422541744"/>
        <c:crosses val="autoZero"/>
        <c:auto val="1"/>
        <c:lblAlgn val="ctr"/>
        <c:lblOffset val="100"/>
        <c:noMultiLvlLbl val="0"/>
      </c:catAx>
      <c:valAx>
        <c:axId val="422541744"/>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fr-CA"/>
                  <a:t>les coûts totaux d'une extermination complète</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2540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411480</xdr:colOff>
      <xdr:row>34</xdr:row>
      <xdr:rowOff>34290</xdr:rowOff>
    </xdr:from>
    <xdr:to>
      <xdr:col>12</xdr:col>
      <xdr:colOff>822960</xdr:colOff>
      <xdr:row>47</xdr:row>
      <xdr:rowOff>26670</xdr:rowOff>
    </xdr:to>
    <xdr:graphicFrame macro="">
      <xdr:nvGraphicFramePr>
        <xdr:cNvPr id="2" name="Graphique 1">
          <a:extLst>
            <a:ext uri="{FF2B5EF4-FFF2-40B4-BE49-F238E27FC236}">
              <a16:creationId xmlns:a16="http://schemas.microsoft.com/office/drawing/2014/main" id="{EFD32C10-2681-4ADF-9BD8-32A079CD1A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8"/>
  <sheetViews>
    <sheetView tabSelected="1" topLeftCell="F1" workbookViewId="0">
      <selection activeCell="I3" sqref="I3"/>
    </sheetView>
  </sheetViews>
  <sheetFormatPr baseColWidth="10" defaultColWidth="14.5" defaultRowHeight="15.75" customHeight="1" x14ac:dyDescent="0.15"/>
  <sheetData>
    <row r="1" spans="1:12" ht="13" x14ac:dyDescent="0.15">
      <c r="A1" s="31"/>
      <c r="B1" s="31" t="s">
        <v>0</v>
      </c>
      <c r="C1" s="31" t="s">
        <v>1</v>
      </c>
      <c r="D1" s="31" t="s">
        <v>107</v>
      </c>
      <c r="E1" s="32"/>
      <c r="F1" s="31" t="s">
        <v>105</v>
      </c>
      <c r="G1" s="31" t="s">
        <v>2</v>
      </c>
      <c r="H1" s="31" t="s">
        <v>108</v>
      </c>
      <c r="I1" s="32"/>
      <c r="J1" s="31" t="s">
        <v>3</v>
      </c>
      <c r="K1" s="31" t="s">
        <v>4</v>
      </c>
      <c r="L1" s="31" t="s">
        <v>104</v>
      </c>
    </row>
    <row r="2" spans="1:12" ht="40.25" customHeight="1" x14ac:dyDescent="0.15">
      <c r="A2" s="31"/>
      <c r="B2" s="32"/>
      <c r="C2" s="32"/>
      <c r="D2" s="5" t="s">
        <v>5</v>
      </c>
      <c r="E2" s="5" t="s">
        <v>6</v>
      </c>
      <c r="F2" s="32"/>
      <c r="G2" s="32"/>
      <c r="H2" s="5" t="s">
        <v>7</v>
      </c>
      <c r="I2" s="5" t="s">
        <v>8</v>
      </c>
      <c r="J2" s="32"/>
      <c r="K2" s="32"/>
      <c r="L2" s="32"/>
    </row>
    <row r="3" spans="1:12" ht="14" x14ac:dyDescent="0.15">
      <c r="A3" s="5" t="s">
        <v>9</v>
      </c>
      <c r="B3" s="5" t="s">
        <v>10</v>
      </c>
      <c r="C3" s="5">
        <v>80</v>
      </c>
      <c r="D3" s="5">
        <v>54</v>
      </c>
      <c r="E3" s="7">
        <v>50</v>
      </c>
      <c r="F3" s="5">
        <f>30*4</f>
        <v>120</v>
      </c>
      <c r="G3" s="5">
        <f>6.99+14.99+18.99+5.33</f>
        <v>46.3</v>
      </c>
      <c r="H3" s="7">
        <v>250</v>
      </c>
      <c r="I3" s="5">
        <f>(14*8)</f>
        <v>112</v>
      </c>
      <c r="J3" s="8">
        <v>250</v>
      </c>
      <c r="K3" s="10">
        <f>B5+C3+D3+E3+F3+G3+H3+I3+J3</f>
        <v>2962.3</v>
      </c>
      <c r="L3" s="10">
        <f>K3-F3</f>
        <v>2842.3</v>
      </c>
    </row>
    <row r="4" spans="1:12" ht="14" x14ac:dyDescent="0.15">
      <c r="A4" s="5" t="s">
        <v>11</v>
      </c>
      <c r="B4" s="5" t="s">
        <v>10</v>
      </c>
      <c r="C4" s="5">
        <f>(C3*3)*3</f>
        <v>720</v>
      </c>
      <c r="D4" s="5">
        <v>219</v>
      </c>
      <c r="E4" s="7">
        <v>100</v>
      </c>
      <c r="F4" s="5">
        <f>50*4</f>
        <v>200</v>
      </c>
      <c r="G4" s="5">
        <f>G3*2</f>
        <v>92.6</v>
      </c>
      <c r="H4" s="7">
        <v>500</v>
      </c>
      <c r="I4" s="5">
        <f>I3*3</f>
        <v>336</v>
      </c>
      <c r="J4" s="8">
        <f>J3*5</f>
        <v>1250</v>
      </c>
      <c r="K4" s="10">
        <f>B5+C4+D4+E4+F4+G4+H4+I4+J4</f>
        <v>5417.6</v>
      </c>
      <c r="L4" s="10">
        <f>K4-F4</f>
        <v>5217.6000000000004</v>
      </c>
    </row>
    <row r="5" spans="1:12" ht="14" x14ac:dyDescent="0.15">
      <c r="A5" s="5" t="s">
        <v>12</v>
      </c>
      <c r="B5" s="7">
        <v>2000</v>
      </c>
      <c r="C5" s="5">
        <f>(C4+C3)/2</f>
        <v>400</v>
      </c>
      <c r="D5" s="7">
        <v>155</v>
      </c>
      <c r="E5" s="7">
        <f>(E4+E3)/2</f>
        <v>75</v>
      </c>
      <c r="F5" s="5">
        <f>(F4+F3)/2</f>
        <v>160</v>
      </c>
      <c r="G5" s="5">
        <f>(G4+G3)/2</f>
        <v>69.449999999999989</v>
      </c>
      <c r="H5" s="7">
        <f>(H4+H3)/2</f>
        <v>375</v>
      </c>
      <c r="I5" s="7">
        <v>500</v>
      </c>
      <c r="J5" s="8">
        <f>(J4+J3)/2</f>
        <v>750</v>
      </c>
      <c r="K5" s="10">
        <f>B5+C5+D5+E5+F5+G5+H5+I5+J5</f>
        <v>4484.45</v>
      </c>
      <c r="L5" s="10">
        <f>K5-F5</f>
        <v>4324.45</v>
      </c>
    </row>
    <row r="6" spans="1:12" ht="15.75" customHeight="1" x14ac:dyDescent="0.15">
      <c r="A6" s="9"/>
      <c r="B6" s="9"/>
      <c r="C6" s="9"/>
      <c r="D6" s="9"/>
      <c r="E6" s="9"/>
      <c r="F6" s="9"/>
      <c r="G6" s="9"/>
      <c r="H6" s="9"/>
      <c r="I6" s="9"/>
      <c r="J6" s="9"/>
      <c r="K6" s="9"/>
      <c r="L6" s="9"/>
    </row>
    <row r="8" spans="1:12" ht="13" x14ac:dyDescent="0.15">
      <c r="A8" s="2" t="s">
        <v>106</v>
      </c>
    </row>
  </sheetData>
  <mergeCells count="10">
    <mergeCell ref="A1:A2"/>
    <mergeCell ref="K1:K2"/>
    <mergeCell ref="L1:L2"/>
    <mergeCell ref="B1:B2"/>
    <mergeCell ref="C1:C2"/>
    <mergeCell ref="D1:E1"/>
    <mergeCell ref="F1:F2"/>
    <mergeCell ref="G1:G2"/>
    <mergeCell ref="H1:I1"/>
    <mergeCell ref="J1:J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31"/>
  <sheetViews>
    <sheetView topLeftCell="A18" workbookViewId="0">
      <selection activeCell="B28" sqref="B28"/>
    </sheetView>
  </sheetViews>
  <sheetFormatPr baseColWidth="10" defaultColWidth="14.5" defaultRowHeight="15.75" customHeight="1" x14ac:dyDescent="0.15"/>
  <cols>
    <col min="3" max="3" width="24.5" customWidth="1"/>
  </cols>
  <sheetData>
    <row r="1" spans="1:10" ht="14" x14ac:dyDescent="0.2">
      <c r="A1" s="36" t="s">
        <v>13</v>
      </c>
      <c r="B1" s="34"/>
      <c r="C1" s="34"/>
      <c r="D1" s="34"/>
      <c r="E1" s="34"/>
      <c r="F1" s="34"/>
      <c r="G1" s="34"/>
    </row>
    <row r="2" spans="1:10" ht="13" x14ac:dyDescent="0.15">
      <c r="A2" s="1"/>
      <c r="B2" s="1"/>
      <c r="C2" s="1"/>
      <c r="D2" s="1"/>
      <c r="E2" s="1"/>
      <c r="F2" s="1"/>
    </row>
    <row r="3" spans="1:10" ht="42" x14ac:dyDescent="0.15">
      <c r="A3" s="1" t="s">
        <v>14</v>
      </c>
      <c r="B3" s="1"/>
      <c r="C3" s="1"/>
      <c r="D3" s="1"/>
      <c r="E3" s="1"/>
      <c r="F3" s="1"/>
    </row>
    <row r="4" spans="1:10" ht="13" x14ac:dyDescent="0.15">
      <c r="A4" s="1"/>
      <c r="B4" s="1"/>
      <c r="C4" s="1"/>
      <c r="D4" s="1"/>
      <c r="E4" s="1"/>
      <c r="F4" s="1"/>
    </row>
    <row r="5" spans="1:10" ht="14" x14ac:dyDescent="0.2">
      <c r="A5" s="1"/>
      <c r="B5" s="37" t="s">
        <v>15</v>
      </c>
      <c r="C5" s="34"/>
      <c r="D5" s="34"/>
      <c r="E5" s="34"/>
      <c r="F5" s="1"/>
    </row>
    <row r="6" spans="1:10" ht="14" x14ac:dyDescent="0.15">
      <c r="A6" s="1"/>
      <c r="B6" s="1"/>
      <c r="C6" s="1" t="s">
        <v>16</v>
      </c>
      <c r="D6" s="1"/>
      <c r="E6" s="1"/>
      <c r="F6" s="1"/>
    </row>
    <row r="7" spans="1:10" ht="14" x14ac:dyDescent="0.15">
      <c r="A7" s="1"/>
      <c r="B7" s="1" t="s">
        <v>17</v>
      </c>
      <c r="C7" s="1">
        <v>300</v>
      </c>
      <c r="D7" s="1"/>
      <c r="E7" s="1"/>
      <c r="F7" s="1"/>
    </row>
    <row r="8" spans="1:10" ht="14" x14ac:dyDescent="0.15">
      <c r="A8" s="1"/>
      <c r="B8" s="1" t="s">
        <v>18</v>
      </c>
      <c r="C8" s="1">
        <v>5000</v>
      </c>
      <c r="D8" s="1"/>
      <c r="E8" s="1"/>
      <c r="F8" s="1"/>
    </row>
    <row r="9" spans="1:10" ht="14" x14ac:dyDescent="0.15">
      <c r="A9" s="1"/>
      <c r="B9" s="1" t="s">
        <v>19</v>
      </c>
      <c r="C9" s="4" t="s">
        <v>20</v>
      </c>
      <c r="D9" s="1"/>
      <c r="E9" s="1"/>
      <c r="F9" s="1"/>
    </row>
    <row r="10" spans="1:10" ht="13" x14ac:dyDescent="0.15">
      <c r="A10" s="1"/>
      <c r="B10" s="1"/>
      <c r="C10" s="1"/>
      <c r="D10" s="1"/>
      <c r="E10" s="1"/>
      <c r="F10" s="1"/>
    </row>
    <row r="11" spans="1:10" ht="13" x14ac:dyDescent="0.15">
      <c r="A11" s="1"/>
      <c r="B11" s="1"/>
      <c r="C11" s="1"/>
      <c r="D11" s="1"/>
      <c r="E11" s="1"/>
      <c r="F11" s="1"/>
    </row>
    <row r="12" spans="1:10" ht="34.25" customHeight="1" x14ac:dyDescent="0.2">
      <c r="A12" s="1"/>
      <c r="B12" s="33" t="s">
        <v>21</v>
      </c>
      <c r="C12" s="34"/>
      <c r="D12" s="34"/>
      <c r="E12" s="34"/>
      <c r="F12" s="1"/>
    </row>
    <row r="13" spans="1:10" ht="13" x14ac:dyDescent="0.15">
      <c r="A13" s="1"/>
      <c r="B13" s="38" t="s">
        <v>22</v>
      </c>
      <c r="C13" s="39" t="s">
        <v>23</v>
      </c>
      <c r="D13" s="34"/>
      <c r="E13" s="38" t="s">
        <v>24</v>
      </c>
      <c r="F13" s="1"/>
    </row>
    <row r="14" spans="1:10" ht="42.75" customHeight="1" x14ac:dyDescent="0.15">
      <c r="A14" s="1"/>
      <c r="B14" s="34"/>
      <c r="C14" s="1" t="s">
        <v>9</v>
      </c>
      <c r="D14" s="1" t="s">
        <v>11</v>
      </c>
      <c r="E14" s="34"/>
      <c r="F14" s="1"/>
    </row>
    <row r="15" spans="1:10" ht="42" x14ac:dyDescent="0.15">
      <c r="A15" s="1"/>
      <c r="B15" s="1" t="s">
        <v>25</v>
      </c>
      <c r="C15" s="1">
        <v>300</v>
      </c>
      <c r="D15" s="1">
        <v>900</v>
      </c>
      <c r="E15" s="1">
        <v>75</v>
      </c>
      <c r="F15" s="1"/>
    </row>
    <row r="16" spans="1:10" ht="28" x14ac:dyDescent="0.15">
      <c r="A16" s="1"/>
      <c r="B16" s="1" t="s">
        <v>26</v>
      </c>
      <c r="C16" s="1">
        <v>400</v>
      </c>
      <c r="D16" s="1">
        <v>1200</v>
      </c>
      <c r="E16" s="1">
        <v>75</v>
      </c>
      <c r="F16" s="1"/>
    </row>
    <row r="17" spans="1:6" ht="42" x14ac:dyDescent="0.15">
      <c r="A17" s="1"/>
      <c r="B17" s="1" t="s">
        <v>27</v>
      </c>
      <c r="C17" s="1">
        <v>800</v>
      </c>
      <c r="D17" s="1">
        <v>2500</v>
      </c>
      <c r="E17" s="1">
        <v>75</v>
      </c>
      <c r="F17" s="1"/>
    </row>
    <row r="18" spans="1:6" ht="13" x14ac:dyDescent="0.15">
      <c r="A18" s="1"/>
      <c r="B18" s="1"/>
      <c r="C18" s="1"/>
      <c r="D18" s="1"/>
      <c r="E18" s="1"/>
      <c r="F18" s="1"/>
    </row>
    <row r="19" spans="1:6" ht="13" x14ac:dyDescent="0.15">
      <c r="A19" s="1"/>
      <c r="B19" s="1"/>
      <c r="C19" s="1"/>
      <c r="D19" s="1"/>
      <c r="E19" s="1"/>
      <c r="F19" s="1"/>
    </row>
    <row r="20" spans="1:6" ht="14" x14ac:dyDescent="0.2">
      <c r="A20" s="1"/>
      <c r="B20" s="33" t="s">
        <v>28</v>
      </c>
      <c r="C20" s="34"/>
      <c r="D20" s="34"/>
      <c r="E20" s="1"/>
      <c r="F20" s="1"/>
    </row>
    <row r="21" spans="1:6" ht="28" x14ac:dyDescent="0.15">
      <c r="A21" s="1"/>
      <c r="B21" s="1" t="s">
        <v>29</v>
      </c>
      <c r="C21" s="1" t="s">
        <v>30</v>
      </c>
      <c r="D21" s="1" t="s">
        <v>31</v>
      </c>
      <c r="E21" s="1"/>
      <c r="F21" s="1"/>
    </row>
    <row r="22" spans="1:6" ht="14" x14ac:dyDescent="0.15">
      <c r="A22" s="1"/>
      <c r="B22" s="1" t="s">
        <v>32</v>
      </c>
      <c r="C22" s="4" t="s">
        <v>33</v>
      </c>
      <c r="D22" s="4" t="s">
        <v>34</v>
      </c>
      <c r="E22" s="1"/>
      <c r="F22" s="1"/>
    </row>
    <row r="23" spans="1:6" ht="14" x14ac:dyDescent="0.15">
      <c r="A23" s="1"/>
      <c r="B23" s="1" t="s">
        <v>35</v>
      </c>
      <c r="C23" s="4" t="s">
        <v>36</v>
      </c>
      <c r="D23" s="4" t="s">
        <v>37</v>
      </c>
      <c r="E23" s="1"/>
      <c r="F23" s="1"/>
    </row>
    <row r="24" spans="1:6" ht="28" x14ac:dyDescent="0.15">
      <c r="A24" s="1"/>
      <c r="B24" s="1" t="s">
        <v>38</v>
      </c>
      <c r="C24" s="4" t="s">
        <v>39</v>
      </c>
      <c r="D24" s="4"/>
      <c r="E24" s="1"/>
      <c r="F24" s="1"/>
    </row>
    <row r="25" spans="1:6" ht="28" x14ac:dyDescent="0.15">
      <c r="A25" s="1"/>
      <c r="B25" s="1" t="s">
        <v>40</v>
      </c>
      <c r="C25" s="4" t="s">
        <v>41</v>
      </c>
      <c r="D25" s="4"/>
      <c r="E25" s="1"/>
      <c r="F25" s="1"/>
    </row>
    <row r="26" spans="1:6" ht="13" x14ac:dyDescent="0.15">
      <c r="A26" s="1"/>
      <c r="B26" s="1"/>
      <c r="C26" s="1"/>
      <c r="D26" s="1"/>
      <c r="E26" s="1"/>
      <c r="F26" s="1"/>
    </row>
    <row r="27" spans="1:6" ht="14" x14ac:dyDescent="0.2">
      <c r="A27" s="35" t="s">
        <v>42</v>
      </c>
      <c r="B27" s="34"/>
      <c r="C27" s="34"/>
      <c r="D27" s="1"/>
      <c r="E27" s="1"/>
      <c r="F27" s="1"/>
    </row>
    <row r="28" spans="1:6" ht="42" x14ac:dyDescent="0.15">
      <c r="A28" s="11" t="s">
        <v>43</v>
      </c>
      <c r="B28" s="1" t="s">
        <v>44</v>
      </c>
      <c r="C28" s="1" t="s">
        <v>45</v>
      </c>
      <c r="D28" s="1" t="s">
        <v>46</v>
      </c>
      <c r="E28" s="1"/>
      <c r="F28" s="1"/>
    </row>
    <row r="29" spans="1:6" ht="14" x14ac:dyDescent="0.15">
      <c r="A29" s="1" t="s">
        <v>47</v>
      </c>
      <c r="B29" s="4" t="s">
        <v>48</v>
      </c>
      <c r="C29" s="4" t="s">
        <v>49</v>
      </c>
      <c r="D29" s="4" t="s">
        <v>50</v>
      </c>
      <c r="E29" s="1"/>
      <c r="F29" s="1"/>
    </row>
    <row r="30" spans="1:6" ht="42" x14ac:dyDescent="0.15">
      <c r="A30" s="1" t="s">
        <v>51</v>
      </c>
      <c r="B30" s="4" t="s">
        <v>48</v>
      </c>
      <c r="C30" s="28" t="s">
        <v>103</v>
      </c>
      <c r="D30" s="28" t="s">
        <v>103</v>
      </c>
      <c r="E30" s="1"/>
      <c r="F30" s="1"/>
    </row>
    <row r="31" spans="1:6" ht="42" x14ac:dyDescent="0.15">
      <c r="A31" s="1" t="s">
        <v>52</v>
      </c>
      <c r="B31" s="4" t="s">
        <v>53</v>
      </c>
      <c r="C31" s="28" t="s">
        <v>103</v>
      </c>
      <c r="D31" s="28" t="s">
        <v>103</v>
      </c>
      <c r="E31" s="1"/>
      <c r="F31" s="1"/>
    </row>
  </sheetData>
  <mergeCells count="8">
    <mergeCell ref="B20:D20"/>
    <mergeCell ref="A27:C27"/>
    <mergeCell ref="A1:G1"/>
    <mergeCell ref="B5:E5"/>
    <mergeCell ref="B12:E12"/>
    <mergeCell ref="B13:B14"/>
    <mergeCell ref="C13:D13"/>
    <mergeCell ref="E13:E1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P47"/>
  <sheetViews>
    <sheetView workbookViewId="0">
      <selection activeCell="E25" sqref="E25:M32"/>
    </sheetView>
  </sheetViews>
  <sheetFormatPr baseColWidth="10" defaultColWidth="14.5" defaultRowHeight="15.75" customHeight="1" x14ac:dyDescent="0.15"/>
  <cols>
    <col min="1" max="1" width="68" customWidth="1"/>
    <col min="2" max="2" width="35.1640625" customWidth="1"/>
    <col min="6" max="6" width="16.5" customWidth="1"/>
    <col min="7" max="7" width="17.1640625" customWidth="1"/>
    <col min="9" max="9" width="16.83203125" customWidth="1"/>
    <col min="12" max="12" width="15" customWidth="1"/>
    <col min="14" max="14" width="20" customWidth="1"/>
  </cols>
  <sheetData>
    <row r="1" spans="1:16" ht="16" x14ac:dyDescent="0.2">
      <c r="A1" s="1"/>
      <c r="B1" s="1"/>
      <c r="C1" s="1"/>
      <c r="D1" s="1"/>
      <c r="E1" s="1"/>
      <c r="F1" s="1"/>
      <c r="G1" s="1"/>
      <c r="J1" s="1"/>
      <c r="K1" s="1"/>
      <c r="L1" s="49"/>
      <c r="M1" s="34"/>
      <c r="N1" s="1"/>
      <c r="O1" s="1"/>
      <c r="P1" s="1"/>
    </row>
    <row r="2" spans="1:16" ht="42" x14ac:dyDescent="0.15">
      <c r="A2" s="11" t="s">
        <v>102</v>
      </c>
      <c r="B2" s="1"/>
      <c r="C2" s="1"/>
      <c r="D2" s="1"/>
      <c r="E2" s="50" t="s">
        <v>84</v>
      </c>
      <c r="F2" s="34"/>
      <c r="G2" s="34"/>
      <c r="H2" s="34"/>
      <c r="I2" s="1"/>
      <c r="J2" s="1"/>
      <c r="K2" s="1"/>
      <c r="L2" s="1"/>
      <c r="M2" s="1"/>
      <c r="N2" s="1"/>
      <c r="O2" s="1"/>
      <c r="P2" s="1"/>
    </row>
    <row r="3" spans="1:16" ht="56" x14ac:dyDescent="0.15">
      <c r="A3" s="1"/>
      <c r="B3" s="1"/>
      <c r="C3" s="1"/>
      <c r="D3" s="1"/>
      <c r="E3" s="12" t="s">
        <v>54</v>
      </c>
      <c r="F3" s="13" t="s">
        <v>66</v>
      </c>
      <c r="G3" s="17" t="s">
        <v>67</v>
      </c>
      <c r="H3" s="13" t="s">
        <v>68</v>
      </c>
      <c r="I3" s="13" t="s">
        <v>76</v>
      </c>
      <c r="J3" s="1"/>
      <c r="K3" s="1"/>
      <c r="L3" s="1"/>
      <c r="M3" s="1"/>
      <c r="N3" s="1"/>
      <c r="O3" s="1"/>
      <c r="P3" s="1"/>
    </row>
    <row r="4" spans="1:16" ht="39" customHeight="1" x14ac:dyDescent="0.15">
      <c r="A4" s="11" t="s">
        <v>55</v>
      </c>
      <c r="B4" s="1"/>
      <c r="C4" s="1"/>
      <c r="D4" s="1"/>
      <c r="E4" s="12" t="s">
        <v>64</v>
      </c>
      <c r="F4" s="12">
        <v>94</v>
      </c>
      <c r="G4" s="12">
        <v>44</v>
      </c>
      <c r="H4" s="12">
        <v>37</v>
      </c>
      <c r="I4" s="12">
        <v>11</v>
      </c>
      <c r="J4" s="1"/>
      <c r="K4" s="1"/>
      <c r="L4" s="1"/>
      <c r="M4" s="1"/>
      <c r="N4" s="1"/>
      <c r="O4" s="1"/>
      <c r="P4" s="1"/>
    </row>
    <row r="5" spans="1:16" ht="65.5" customHeight="1" x14ac:dyDescent="0.15">
      <c r="A5" s="1" t="s">
        <v>56</v>
      </c>
      <c r="B5" s="1"/>
      <c r="C5" s="1"/>
      <c r="D5" s="1"/>
      <c r="E5" s="12" t="s">
        <v>65</v>
      </c>
      <c r="F5" s="12">
        <v>19</v>
      </c>
      <c r="G5" s="12">
        <v>8</v>
      </c>
      <c r="H5" s="12">
        <v>7</v>
      </c>
      <c r="I5" s="12">
        <v>2</v>
      </c>
      <c r="J5" s="1"/>
      <c r="K5" s="1"/>
      <c r="L5" s="50"/>
      <c r="M5" s="34"/>
      <c r="N5" s="1"/>
      <c r="O5" s="1"/>
      <c r="P5" s="1"/>
    </row>
    <row r="6" spans="1:16" ht="76.75" customHeight="1" x14ac:dyDescent="0.15">
      <c r="A6" s="1" t="s">
        <v>57</v>
      </c>
      <c r="B6" s="1" t="s">
        <v>61</v>
      </c>
      <c r="C6" s="1"/>
      <c r="D6" s="1"/>
      <c r="E6" s="12" t="s">
        <v>62</v>
      </c>
      <c r="F6" s="12">
        <v>5</v>
      </c>
      <c r="G6" s="12">
        <v>3</v>
      </c>
      <c r="H6" s="14">
        <v>2</v>
      </c>
      <c r="I6" s="12">
        <v>1</v>
      </c>
      <c r="J6" s="1"/>
      <c r="K6" s="1"/>
      <c r="L6" s="1"/>
      <c r="M6" s="1"/>
      <c r="N6" s="1"/>
      <c r="O6" s="1"/>
      <c r="P6" s="1"/>
    </row>
    <row r="7" spans="1:16" ht="56" x14ac:dyDescent="0.15">
      <c r="A7" s="1" t="s">
        <v>58</v>
      </c>
      <c r="B7" s="1"/>
      <c r="C7" s="1"/>
      <c r="D7" s="1"/>
      <c r="E7" s="12" t="s">
        <v>101</v>
      </c>
      <c r="F7" s="15">
        <f>F4+F5+F6</f>
        <v>118</v>
      </c>
      <c r="G7" s="15">
        <f>G4+G5+G6</f>
        <v>55</v>
      </c>
      <c r="H7" s="16">
        <f>H4+H5+H6</f>
        <v>46</v>
      </c>
      <c r="I7" s="15">
        <f>I4+I5+I6</f>
        <v>14</v>
      </c>
      <c r="J7" s="1"/>
      <c r="K7" s="1"/>
      <c r="L7" s="1"/>
      <c r="M7" s="1"/>
      <c r="N7" s="1"/>
      <c r="O7" s="1"/>
      <c r="P7" s="1"/>
    </row>
    <row r="8" spans="1:16" ht="13" x14ac:dyDescent="0.15">
      <c r="A8" s="1"/>
      <c r="B8" s="1"/>
      <c r="C8" s="1"/>
      <c r="D8" s="1"/>
      <c r="E8" s="1"/>
      <c r="F8" s="1"/>
      <c r="G8" s="1"/>
      <c r="L8" s="38"/>
      <c r="M8" s="34"/>
      <c r="N8" s="34"/>
    </row>
    <row r="9" spans="1:16" ht="14" x14ac:dyDescent="0.15">
      <c r="A9" s="1" t="s">
        <v>59</v>
      </c>
      <c r="B9" s="1"/>
      <c r="C9" s="1"/>
      <c r="D9" s="1"/>
      <c r="E9" s="1"/>
      <c r="F9" s="1"/>
      <c r="G9" s="1"/>
    </row>
    <row r="10" spans="1:16" ht="14" x14ac:dyDescent="0.15">
      <c r="A10" s="11" t="s">
        <v>69</v>
      </c>
      <c r="B10" s="1"/>
      <c r="C10" s="1"/>
      <c r="D10" s="1"/>
      <c r="E10" s="1"/>
      <c r="F10" s="1"/>
      <c r="G10" s="1"/>
    </row>
    <row r="11" spans="1:16" ht="14" x14ac:dyDescent="0.15">
      <c r="A11" s="11" t="s">
        <v>70</v>
      </c>
      <c r="B11" s="1"/>
      <c r="C11" s="1"/>
      <c r="D11" s="1"/>
      <c r="E11" s="51" t="s">
        <v>83</v>
      </c>
      <c r="F11" s="38"/>
      <c r="G11" s="38"/>
      <c r="H11" s="38"/>
      <c r="I11" s="38"/>
      <c r="J11" s="38"/>
      <c r="K11" s="38"/>
      <c r="L11" s="38"/>
      <c r="M11" s="38"/>
    </row>
    <row r="12" spans="1:16" ht="15.5" customHeight="1" x14ac:dyDescent="0.2">
      <c r="A12" s="11" t="s">
        <v>71</v>
      </c>
      <c r="B12" s="1"/>
      <c r="C12" s="1"/>
      <c r="D12" s="1"/>
      <c r="E12" s="3"/>
      <c r="F12" s="39"/>
      <c r="G12" s="47"/>
      <c r="H12" s="47"/>
      <c r="I12" s="6"/>
      <c r="J12" s="6"/>
      <c r="K12" s="3"/>
      <c r="L12" s="6"/>
      <c r="M12" s="6"/>
    </row>
    <row r="13" spans="1:16" ht="52.75" customHeight="1" x14ac:dyDescent="0.15">
      <c r="A13" s="11" t="s">
        <v>72</v>
      </c>
      <c r="B13" s="1"/>
      <c r="C13" s="1"/>
      <c r="D13" s="1"/>
      <c r="E13" s="25"/>
      <c r="F13" s="48" t="s">
        <v>73</v>
      </c>
      <c r="G13" s="42"/>
      <c r="H13" s="43" t="s">
        <v>74</v>
      </c>
      <c r="I13" s="46"/>
      <c r="J13" s="44" t="s">
        <v>81</v>
      </c>
      <c r="K13" s="42"/>
      <c r="L13" s="44" t="s">
        <v>77</v>
      </c>
      <c r="M13" s="42"/>
    </row>
    <row r="14" spans="1:16" ht="28" x14ac:dyDescent="0.15">
      <c r="A14" s="1" t="s">
        <v>60</v>
      </c>
      <c r="B14" s="1"/>
      <c r="C14" s="1"/>
      <c r="D14" s="1"/>
      <c r="E14" s="45" t="s">
        <v>22</v>
      </c>
      <c r="F14" s="46" t="s">
        <v>9</v>
      </c>
      <c r="G14" s="46" t="s">
        <v>11</v>
      </c>
      <c r="H14" s="43" t="s">
        <v>9</v>
      </c>
      <c r="I14" s="42" t="s">
        <v>11</v>
      </c>
      <c r="J14" s="43" t="s">
        <v>9</v>
      </c>
      <c r="K14" s="42" t="s">
        <v>11</v>
      </c>
      <c r="L14" s="44" t="s">
        <v>9</v>
      </c>
      <c r="M14" s="42" t="s">
        <v>11</v>
      </c>
    </row>
    <row r="15" spans="1:16" ht="13" x14ac:dyDescent="0.15">
      <c r="A15" s="1"/>
      <c r="B15" s="1"/>
      <c r="C15" s="1"/>
      <c r="D15" s="1"/>
      <c r="E15" s="42"/>
      <c r="F15" s="46"/>
      <c r="G15" s="46"/>
      <c r="H15" s="43"/>
      <c r="I15" s="42"/>
      <c r="J15" s="43"/>
      <c r="K15" s="42"/>
      <c r="L15" s="44"/>
      <c r="M15" s="42"/>
    </row>
    <row r="16" spans="1:16" ht="28" x14ac:dyDescent="0.15">
      <c r="A16" s="1"/>
      <c r="B16" s="1"/>
      <c r="C16" s="1"/>
      <c r="D16" s="1"/>
      <c r="E16" s="19" t="s">
        <v>63</v>
      </c>
      <c r="F16" s="18">
        <f>F4*'Coûts de l''extermination'!C15</f>
        <v>28200</v>
      </c>
      <c r="G16" s="18">
        <f>F4*'Coûts de l''extermination'!D15</f>
        <v>84600</v>
      </c>
      <c r="H16" s="18">
        <f>G4*'Coûts de l''extermination'!C15</f>
        <v>13200</v>
      </c>
      <c r="I16" s="18">
        <f>G4*'Coûts de l''extermination'!D15</f>
        <v>39600</v>
      </c>
      <c r="J16" s="18">
        <f>H4*'Coûts de l''extermination'!C15</f>
        <v>11100</v>
      </c>
      <c r="K16" s="18">
        <f>H4*'Coûts de l''extermination'!D15</f>
        <v>33300</v>
      </c>
      <c r="L16" s="20">
        <f>I4*'Coûts de l''extermination'!C15</f>
        <v>3300</v>
      </c>
      <c r="M16" s="20">
        <f>I4*'Coûts de l''extermination'!D15</f>
        <v>9900</v>
      </c>
    </row>
    <row r="17" spans="1:13" ht="14" x14ac:dyDescent="0.15">
      <c r="A17" s="1"/>
      <c r="B17" s="1"/>
      <c r="C17" s="1"/>
      <c r="D17" s="1"/>
      <c r="E17" s="21" t="s">
        <v>75</v>
      </c>
      <c r="F17" s="18">
        <f>F5*'Coûts de l''extermination'!C15</f>
        <v>5700</v>
      </c>
      <c r="G17" s="18">
        <f>G5*'Coûts de l''extermination'!D15</f>
        <v>7200</v>
      </c>
      <c r="H17" s="18">
        <f>G5*'Coûts de l''extermination'!C15</f>
        <v>2400</v>
      </c>
      <c r="I17" s="18">
        <f>G5*'Coûts de l''extermination'!D15</f>
        <v>7200</v>
      </c>
      <c r="J17" s="18">
        <f>H5*'Coûts de l''extermination'!C15</f>
        <v>2100</v>
      </c>
      <c r="K17" s="18">
        <f>H5*'Coûts de l''extermination'!D15</f>
        <v>6300</v>
      </c>
      <c r="L17" s="20">
        <f>I5*'Coûts de l''extermination'!C15</f>
        <v>600</v>
      </c>
      <c r="M17" s="20">
        <f>I5*'Coûts de l''extermination'!D15</f>
        <v>1800</v>
      </c>
    </row>
    <row r="18" spans="1:13" ht="28" x14ac:dyDescent="0.15">
      <c r="A18" s="1"/>
      <c r="B18" s="22"/>
      <c r="C18" s="40"/>
      <c r="D18" s="40"/>
      <c r="E18" s="19" t="s">
        <v>26</v>
      </c>
      <c r="F18" s="18">
        <f>F6*'Coûts de l''extermination'!C16</f>
        <v>2000</v>
      </c>
      <c r="G18" s="18">
        <f>F6*'Coûts de l''extermination'!D16</f>
        <v>6000</v>
      </c>
      <c r="H18" s="18">
        <f>G6*'Coûts de l''extermination'!C16</f>
        <v>1200</v>
      </c>
      <c r="I18" s="18">
        <f>F6*'Coûts de l''extermination'!D16</f>
        <v>6000</v>
      </c>
      <c r="J18" s="18">
        <f>H6*'Coûts de l''extermination'!C16</f>
        <v>800</v>
      </c>
      <c r="K18" s="18">
        <f>G6*'Coûts de l''extermination'!D17</f>
        <v>7500</v>
      </c>
      <c r="L18" s="20">
        <f>I6*'Coûts de l''extermination'!C16</f>
        <v>400</v>
      </c>
      <c r="M18" s="20">
        <f>I6*'Coûts de l''extermination'!D16</f>
        <v>1200</v>
      </c>
    </row>
    <row r="19" spans="1:13" ht="14" x14ac:dyDescent="0.15">
      <c r="A19" s="1"/>
      <c r="B19" s="41"/>
      <c r="C19" s="41"/>
      <c r="D19" s="41"/>
      <c r="E19" s="19" t="s">
        <v>79</v>
      </c>
      <c r="F19" s="18">
        <f t="shared" ref="F19:M19" si="0">F16+F17+F18</f>
        <v>35900</v>
      </c>
      <c r="G19" s="18">
        <f t="shared" si="0"/>
        <v>97800</v>
      </c>
      <c r="H19" s="18">
        <f t="shared" si="0"/>
        <v>16800</v>
      </c>
      <c r="I19" s="18">
        <f t="shared" si="0"/>
        <v>52800</v>
      </c>
      <c r="J19" s="18">
        <f t="shared" si="0"/>
        <v>14000</v>
      </c>
      <c r="K19" s="18">
        <f t="shared" si="0"/>
        <v>47100</v>
      </c>
      <c r="L19" s="20">
        <f t="shared" si="0"/>
        <v>4300</v>
      </c>
      <c r="M19" s="20">
        <f t="shared" si="0"/>
        <v>12900</v>
      </c>
    </row>
    <row r="20" spans="1:13" ht="42" x14ac:dyDescent="0.15">
      <c r="A20" s="1"/>
      <c r="B20" s="41"/>
      <c r="C20" s="40"/>
      <c r="D20" s="41"/>
      <c r="E20" s="19" t="s">
        <v>80</v>
      </c>
      <c r="F20" s="18">
        <f>F19+('Coûts de l''extermination'!E15*F7)</f>
        <v>44750</v>
      </c>
      <c r="G20" s="18">
        <f>G19+('Coûts de l''extermination'!E15*F7)</f>
        <v>106650</v>
      </c>
      <c r="H20" s="20">
        <f>H19+('Coûts de l''extermination'!E15*G7)</f>
        <v>20925</v>
      </c>
      <c r="I20" s="18">
        <f>I19+('Coûts de l''extermination'!E15*G7)</f>
        <v>56925</v>
      </c>
      <c r="J20" s="18">
        <f>J19+('Coûts de l''extermination'!E15*H7)</f>
        <v>17450</v>
      </c>
      <c r="K20" s="18">
        <f>K19+('Coûts de l''extermination'!E16*H7)</f>
        <v>50550</v>
      </c>
      <c r="L20" s="20">
        <f>L19+('Coûts de l''extermination'!E16*I7)</f>
        <v>5350</v>
      </c>
      <c r="M20" s="20">
        <f>M19+('Coûts de l''extermination'!E17*I7)</f>
        <v>13950</v>
      </c>
    </row>
    <row r="21" spans="1:13" ht="13" x14ac:dyDescent="0.15">
      <c r="A21" s="1"/>
      <c r="B21" s="23"/>
      <c r="C21" s="22"/>
      <c r="D21" s="22"/>
      <c r="E21" s="1"/>
      <c r="F21" s="1"/>
      <c r="G21" s="1"/>
    </row>
    <row r="22" spans="1:13" ht="13" x14ac:dyDescent="0.15">
      <c r="A22" s="1"/>
      <c r="B22" s="24"/>
      <c r="D22" s="22"/>
      <c r="E22" s="1"/>
    </row>
    <row r="23" spans="1:13" ht="13.75" customHeight="1" x14ac:dyDescent="0.2">
      <c r="A23" s="1"/>
      <c r="B23" s="23"/>
      <c r="C23" s="22"/>
      <c r="D23" s="23"/>
      <c r="E23" s="33" t="s">
        <v>78</v>
      </c>
      <c r="F23" s="33"/>
      <c r="G23" s="33"/>
      <c r="H23" s="33"/>
      <c r="I23" s="33"/>
      <c r="J23" s="33"/>
      <c r="K23" s="33"/>
      <c r="L23" s="33"/>
      <c r="M23" s="33"/>
    </row>
    <row r="24" spans="1:13" ht="15.75" customHeight="1" x14ac:dyDescent="0.15">
      <c r="B24" s="23"/>
      <c r="C24" s="22"/>
      <c r="D24" s="22"/>
      <c r="H24" s="26"/>
      <c r="I24" s="26"/>
    </row>
    <row r="25" spans="1:13" ht="42" customHeight="1" x14ac:dyDescent="0.15">
      <c r="B25" s="23"/>
      <c r="C25" s="22"/>
      <c r="D25" s="22"/>
      <c r="E25" s="25"/>
      <c r="F25" s="56" t="s">
        <v>85</v>
      </c>
      <c r="G25" s="57"/>
      <c r="H25" s="43" t="s">
        <v>86</v>
      </c>
      <c r="I25" s="46"/>
      <c r="J25" s="44" t="s">
        <v>87</v>
      </c>
      <c r="K25" s="42"/>
      <c r="L25" s="44" t="s">
        <v>88</v>
      </c>
      <c r="M25" s="42"/>
    </row>
    <row r="26" spans="1:13" ht="13.25" customHeight="1" x14ac:dyDescent="0.15">
      <c r="E26" s="45" t="s">
        <v>22</v>
      </c>
      <c r="F26" s="52" t="s">
        <v>9</v>
      </c>
      <c r="G26" s="52" t="s">
        <v>11</v>
      </c>
      <c r="H26" s="43" t="s">
        <v>9</v>
      </c>
      <c r="I26" s="42" t="s">
        <v>11</v>
      </c>
      <c r="J26" s="43" t="s">
        <v>9</v>
      </c>
      <c r="K26" s="42" t="s">
        <v>11</v>
      </c>
      <c r="L26" s="44" t="s">
        <v>9</v>
      </c>
      <c r="M26" s="42" t="s">
        <v>11</v>
      </c>
    </row>
    <row r="27" spans="1:13" ht="13" x14ac:dyDescent="0.15">
      <c r="B27" s="26"/>
      <c r="E27" s="42"/>
      <c r="F27" s="52"/>
      <c r="G27" s="52"/>
      <c r="H27" s="43"/>
      <c r="I27" s="42"/>
      <c r="J27" s="43"/>
      <c r="K27" s="42"/>
      <c r="L27" s="44"/>
      <c r="M27" s="42"/>
    </row>
    <row r="28" spans="1:13" ht="24" customHeight="1" x14ac:dyDescent="0.15">
      <c r="E28" s="19" t="s">
        <v>63</v>
      </c>
      <c r="F28" s="27">
        <f t="shared" ref="F28:M28" si="1">F16*3</f>
        <v>84600</v>
      </c>
      <c r="G28" s="27">
        <f t="shared" si="1"/>
        <v>253800</v>
      </c>
      <c r="H28" s="18">
        <f t="shared" si="1"/>
        <v>39600</v>
      </c>
      <c r="I28" s="18">
        <f t="shared" si="1"/>
        <v>118800</v>
      </c>
      <c r="J28" s="18">
        <f t="shared" si="1"/>
        <v>33300</v>
      </c>
      <c r="K28" s="18">
        <f t="shared" si="1"/>
        <v>99900</v>
      </c>
      <c r="L28" s="20">
        <f t="shared" si="1"/>
        <v>9900</v>
      </c>
      <c r="M28" s="20">
        <f t="shared" si="1"/>
        <v>29700</v>
      </c>
    </row>
    <row r="29" spans="1:13" ht="14" x14ac:dyDescent="0.15">
      <c r="E29" s="21" t="s">
        <v>75</v>
      </c>
      <c r="F29" s="27">
        <f>F17*3</f>
        <v>17100</v>
      </c>
      <c r="G29" s="27">
        <f t="shared" ref="G29:M30" si="2">G17*3</f>
        <v>21600</v>
      </c>
      <c r="H29" s="18">
        <f t="shared" si="2"/>
        <v>7200</v>
      </c>
      <c r="I29" s="18">
        <f t="shared" si="2"/>
        <v>21600</v>
      </c>
      <c r="J29" s="18">
        <f t="shared" si="2"/>
        <v>6300</v>
      </c>
      <c r="K29" s="18">
        <f t="shared" si="2"/>
        <v>18900</v>
      </c>
      <c r="L29" s="20">
        <f t="shared" si="2"/>
        <v>1800</v>
      </c>
      <c r="M29" s="20">
        <f t="shared" si="2"/>
        <v>5400</v>
      </c>
    </row>
    <row r="30" spans="1:13" ht="42.75" customHeight="1" x14ac:dyDescent="0.15">
      <c r="E30" s="19" t="s">
        <v>26</v>
      </c>
      <c r="F30" s="27">
        <f>F18*3</f>
        <v>6000</v>
      </c>
      <c r="G30" s="27">
        <f t="shared" si="2"/>
        <v>18000</v>
      </c>
      <c r="H30" s="18">
        <f t="shared" si="2"/>
        <v>3600</v>
      </c>
      <c r="I30" s="18">
        <f t="shared" si="2"/>
        <v>18000</v>
      </c>
      <c r="J30" s="18">
        <f t="shared" si="2"/>
        <v>2400</v>
      </c>
      <c r="K30" s="18">
        <f t="shared" si="2"/>
        <v>22500</v>
      </c>
      <c r="L30" s="20">
        <f t="shared" si="2"/>
        <v>1200</v>
      </c>
      <c r="M30" s="20">
        <f t="shared" si="2"/>
        <v>3600</v>
      </c>
    </row>
    <row r="31" spans="1:13" ht="14" x14ac:dyDescent="0.15">
      <c r="E31" s="19" t="s">
        <v>79</v>
      </c>
      <c r="F31" s="27">
        <f>F28+F29+F30</f>
        <v>107700</v>
      </c>
      <c r="G31" s="27">
        <f>G28+G29+G30</f>
        <v>293400</v>
      </c>
      <c r="H31" s="18">
        <f>H28+H29+H30</f>
        <v>50400</v>
      </c>
      <c r="I31" s="18">
        <f t="shared" ref="I31" si="3">I28+I29+I30</f>
        <v>158400</v>
      </c>
      <c r="J31" s="18">
        <f t="shared" ref="J31" si="4">J28+J29+J30</f>
        <v>42000</v>
      </c>
      <c r="K31" s="18">
        <f t="shared" ref="K31" si="5">K28+K29+K30</f>
        <v>141300</v>
      </c>
      <c r="L31" s="20">
        <f t="shared" ref="L31" si="6">L28+L29+L30</f>
        <v>12900</v>
      </c>
      <c r="M31" s="20">
        <f t="shared" ref="M31" si="7">M28+M29+M30</f>
        <v>38700</v>
      </c>
    </row>
    <row r="32" spans="1:13" ht="42" x14ac:dyDescent="0.15">
      <c r="E32" s="19" t="s">
        <v>80</v>
      </c>
      <c r="F32" s="27">
        <f>F31+('Coûts de l''extermination'!E15*F7)</f>
        <v>116550</v>
      </c>
      <c r="G32" s="27">
        <f>G31+('Coûts de l''extermination'!E15*F7)</f>
        <v>302250</v>
      </c>
      <c r="H32" s="18">
        <f>H31+('Coûts de l''extermination'!E15*G7)</f>
        <v>54525</v>
      </c>
      <c r="I32" s="18">
        <f>I31+('Coûts de l''extermination'!E15*G7)</f>
        <v>162525</v>
      </c>
      <c r="J32" s="18">
        <f>J31+('Coûts de l''extermination'!E15*H7)</f>
        <v>45450</v>
      </c>
      <c r="K32" s="18">
        <f>K31+('Coûts de l''extermination'!E15*H7)</f>
        <v>144750</v>
      </c>
      <c r="L32" s="20">
        <f>L31+('Coûts de l''extermination'!E15*I7)</f>
        <v>13950</v>
      </c>
      <c r="M32" s="20">
        <f>M31+('Coûts de l''extermination'!E16*I7)</f>
        <v>39750</v>
      </c>
    </row>
    <row r="33" spans="2:10" ht="13" x14ac:dyDescent="0.15"/>
    <row r="34" spans="2:10" ht="13" x14ac:dyDescent="0.15"/>
    <row r="35" spans="2:10" ht="15.75" customHeight="1" x14ac:dyDescent="0.15">
      <c r="B35" s="26"/>
      <c r="E35" s="53" t="s">
        <v>99</v>
      </c>
      <c r="F35" s="34"/>
      <c r="G35" s="34"/>
      <c r="H35" s="34"/>
      <c r="I35" s="34"/>
      <c r="J35" s="34"/>
    </row>
    <row r="36" spans="2:10" ht="29.5" customHeight="1" x14ac:dyDescent="0.15">
      <c r="E36" s="55" t="s">
        <v>82</v>
      </c>
      <c r="F36" s="54" t="s">
        <v>100</v>
      </c>
      <c r="G36" s="54"/>
    </row>
    <row r="37" spans="2:10" ht="15.75" customHeight="1" x14ac:dyDescent="0.15">
      <c r="E37" s="55"/>
      <c r="F37" s="29" t="s">
        <v>9</v>
      </c>
      <c r="G37" s="29" t="s">
        <v>11</v>
      </c>
    </row>
    <row r="38" spans="2:10" ht="15.75" customHeight="1" x14ac:dyDescent="0.15">
      <c r="E38" s="29" t="s">
        <v>89</v>
      </c>
      <c r="F38" s="30">
        <f>J32</f>
        <v>45450</v>
      </c>
      <c r="G38" s="30">
        <f>K32</f>
        <v>144750</v>
      </c>
    </row>
    <row r="39" spans="2:10" ht="15.75" customHeight="1" x14ac:dyDescent="0.15">
      <c r="E39" s="29" t="s">
        <v>90</v>
      </c>
      <c r="F39" s="30">
        <f>F38+L32</f>
        <v>59400</v>
      </c>
      <c r="G39" s="30">
        <f>G38+M32</f>
        <v>184500</v>
      </c>
    </row>
    <row r="40" spans="2:10" ht="15.75" customHeight="1" x14ac:dyDescent="0.15">
      <c r="E40" s="29" t="s">
        <v>91</v>
      </c>
      <c r="F40" s="30">
        <f>F39+L32</f>
        <v>73350</v>
      </c>
      <c r="G40" s="30">
        <f>G39+M32</f>
        <v>224250</v>
      </c>
    </row>
    <row r="41" spans="2:10" ht="15.75" customHeight="1" x14ac:dyDescent="0.15">
      <c r="E41" s="29" t="s">
        <v>92</v>
      </c>
      <c r="F41" s="30">
        <f>F40+L32</f>
        <v>87300</v>
      </c>
      <c r="G41" s="30">
        <f>G40+M32</f>
        <v>264000</v>
      </c>
    </row>
    <row r="42" spans="2:10" ht="15.75" customHeight="1" x14ac:dyDescent="0.15">
      <c r="E42" s="29" t="s">
        <v>93</v>
      </c>
      <c r="F42" s="30">
        <f>F41+L32</f>
        <v>101250</v>
      </c>
      <c r="G42" s="30">
        <f>G41+M32</f>
        <v>303750</v>
      </c>
    </row>
    <row r="43" spans="2:10" ht="15.75" customHeight="1" x14ac:dyDescent="0.15">
      <c r="E43" s="29" t="s">
        <v>94</v>
      </c>
      <c r="F43" s="30">
        <f>F42+L32</f>
        <v>115200</v>
      </c>
      <c r="G43" s="30">
        <f>G42+M32</f>
        <v>343500</v>
      </c>
    </row>
    <row r="44" spans="2:10" ht="15.75" customHeight="1" x14ac:dyDescent="0.15">
      <c r="E44" s="29" t="s">
        <v>95</v>
      </c>
      <c r="F44" s="30">
        <f>F43+L32</f>
        <v>129150</v>
      </c>
      <c r="G44" s="30">
        <f>G43+M32</f>
        <v>383250</v>
      </c>
    </row>
    <row r="45" spans="2:10" ht="15.75" customHeight="1" x14ac:dyDescent="0.15">
      <c r="E45" s="29" t="s">
        <v>96</v>
      </c>
      <c r="F45" s="30">
        <f>F44+L32</f>
        <v>143100</v>
      </c>
      <c r="G45" s="30">
        <f>G44+M32</f>
        <v>423000</v>
      </c>
    </row>
    <row r="46" spans="2:10" ht="15.75" customHeight="1" x14ac:dyDescent="0.15">
      <c r="E46" s="29" t="s">
        <v>97</v>
      </c>
      <c r="F46" s="30">
        <f>F45+L32</f>
        <v>157050</v>
      </c>
      <c r="G46" s="30">
        <f>G45+M32</f>
        <v>462750</v>
      </c>
    </row>
    <row r="47" spans="2:10" ht="15.75" customHeight="1" x14ac:dyDescent="0.15">
      <c r="E47" s="29" t="s">
        <v>98</v>
      </c>
      <c r="F47" s="30">
        <f>F46+L32</f>
        <v>171000</v>
      </c>
      <c r="G47" s="30">
        <f>G46+M32</f>
        <v>502500</v>
      </c>
    </row>
  </sheetData>
  <mergeCells count="40">
    <mergeCell ref="E35:J35"/>
    <mergeCell ref="F36:G36"/>
    <mergeCell ref="E36:E37"/>
    <mergeCell ref="F25:G25"/>
    <mergeCell ref="H25:I25"/>
    <mergeCell ref="J25:K25"/>
    <mergeCell ref="L25:M25"/>
    <mergeCell ref="E26:E27"/>
    <mergeCell ref="F26:F27"/>
    <mergeCell ref="G26:G27"/>
    <mergeCell ref="H26:H27"/>
    <mergeCell ref="I26:I27"/>
    <mergeCell ref="J26:J27"/>
    <mergeCell ref="K26:K27"/>
    <mergeCell ref="L26:L27"/>
    <mergeCell ref="M26:M27"/>
    <mergeCell ref="L1:M1"/>
    <mergeCell ref="E2:H2"/>
    <mergeCell ref="L5:M5"/>
    <mergeCell ref="E11:M11"/>
    <mergeCell ref="L8:N8"/>
    <mergeCell ref="F12:H12"/>
    <mergeCell ref="F13:G13"/>
    <mergeCell ref="H13:I13"/>
    <mergeCell ref="J13:K13"/>
    <mergeCell ref="L13:M13"/>
    <mergeCell ref="E23:M23"/>
    <mergeCell ref="H14:H15"/>
    <mergeCell ref="I14:I15"/>
    <mergeCell ref="J14:J15"/>
    <mergeCell ref="K14:K15"/>
    <mergeCell ref="L14:L15"/>
    <mergeCell ref="E14:E15"/>
    <mergeCell ref="F14:F15"/>
    <mergeCell ref="G14:G15"/>
    <mergeCell ref="C18:D18"/>
    <mergeCell ref="C19:C20"/>
    <mergeCell ref="D19:D20"/>
    <mergeCell ref="B19:B20"/>
    <mergeCell ref="M14:M15"/>
  </mergeCells>
  <phoneticPr fontId="11" type="noConversion"/>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Coûts direct sur les locataires</vt:lpstr>
      <vt:lpstr>Coûts de l'extermination</vt:lpstr>
      <vt:lpstr>Analysis de sensitivité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Gabriellle Gasore</dc:creator>
  <cp:lastModifiedBy>Anonyme</cp:lastModifiedBy>
  <cp:lastPrinted>2021-04-28T02:14:43Z</cp:lastPrinted>
  <dcterms:created xsi:type="dcterms:W3CDTF">2021-04-12T05:23:33Z</dcterms:created>
  <dcterms:modified xsi:type="dcterms:W3CDTF">2023-01-31T18:52:01Z</dcterms:modified>
</cp:coreProperties>
</file>